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Ext_Drive/Google Drive/Biologie/Manuscripts/Shark/ROS/Data/"/>
    </mc:Choice>
  </mc:AlternateContent>
  <bookViews>
    <workbookView xWindow="3000" yWindow="940" windowWidth="28800" windowHeight="18000" tabRatio="500" activeTab="1"/>
  </bookViews>
  <sheets>
    <sheet name="JO2" sheetId="3" r:id="rId1"/>
    <sheet name="ROS" sheetId="2" r:id="rId2"/>
    <sheet name="CP" sheetId="4" r:id="rId3"/>
    <sheet name="Table" sheetId="5" r:id="rId4"/>
    <sheet name="Protocol" sheetId="1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2" l="1"/>
  <c r="C53" i="2"/>
  <c r="D53" i="2"/>
  <c r="E53" i="2"/>
  <c r="F53" i="2"/>
  <c r="G53" i="2"/>
  <c r="H53" i="2"/>
  <c r="I53" i="2"/>
  <c r="J53" i="2"/>
  <c r="K53" i="2"/>
  <c r="B54" i="2"/>
  <c r="C54" i="2"/>
  <c r="D54" i="2"/>
  <c r="E54" i="2"/>
  <c r="F54" i="2"/>
  <c r="G54" i="2"/>
  <c r="H54" i="2"/>
  <c r="I54" i="2"/>
  <c r="J54" i="2"/>
  <c r="K54" i="2"/>
  <c r="B55" i="2"/>
  <c r="C55" i="2"/>
  <c r="D55" i="2"/>
  <c r="E55" i="2"/>
  <c r="F55" i="2"/>
  <c r="G55" i="2"/>
  <c r="H55" i="2"/>
  <c r="I55" i="2"/>
  <c r="J55" i="2"/>
  <c r="K55" i="2"/>
  <c r="B56" i="2"/>
  <c r="C56" i="2"/>
  <c r="D56" i="2"/>
  <c r="E56" i="2"/>
  <c r="F56" i="2"/>
  <c r="G56" i="2"/>
  <c r="H56" i="2"/>
  <c r="I56" i="2"/>
  <c r="J56" i="2"/>
  <c r="K56" i="2"/>
  <c r="B57" i="2"/>
  <c r="C57" i="2"/>
  <c r="D57" i="2"/>
  <c r="E57" i="2"/>
  <c r="F57" i="2"/>
  <c r="G57" i="2"/>
  <c r="H57" i="2"/>
  <c r="I57" i="2"/>
  <c r="J57" i="2"/>
  <c r="K57" i="2"/>
  <c r="B58" i="2"/>
  <c r="C58" i="2"/>
  <c r="D58" i="2"/>
  <c r="E58" i="2"/>
  <c r="F58" i="2"/>
  <c r="G58" i="2"/>
  <c r="H58" i="2"/>
  <c r="I58" i="2"/>
  <c r="J58" i="2"/>
  <c r="K58" i="2"/>
  <c r="B59" i="2"/>
  <c r="C59" i="2"/>
  <c r="D59" i="2"/>
  <c r="E59" i="2"/>
  <c r="F59" i="2"/>
  <c r="G59" i="2"/>
  <c r="H59" i="2"/>
  <c r="I59" i="2"/>
  <c r="J59" i="2"/>
  <c r="K59" i="2"/>
  <c r="B60" i="2"/>
  <c r="C60" i="2"/>
  <c r="D60" i="2"/>
  <c r="E60" i="2"/>
  <c r="F60" i="2"/>
  <c r="G60" i="2"/>
  <c r="H60" i="2"/>
  <c r="I60" i="2"/>
  <c r="J60" i="2"/>
  <c r="K60" i="2"/>
  <c r="B61" i="2"/>
  <c r="C61" i="2"/>
  <c r="D61" i="2"/>
  <c r="E61" i="2"/>
  <c r="F61" i="2"/>
  <c r="G61" i="2"/>
  <c r="H61" i="2"/>
  <c r="I61" i="2"/>
  <c r="J61" i="2"/>
  <c r="K61" i="2"/>
  <c r="B62" i="2"/>
  <c r="C62" i="2"/>
  <c r="D62" i="2"/>
  <c r="E62" i="2"/>
  <c r="F62" i="2"/>
  <c r="G62" i="2"/>
  <c r="H62" i="2"/>
  <c r="I62" i="2"/>
  <c r="J62" i="2"/>
  <c r="K62" i="2"/>
  <c r="B63" i="2"/>
  <c r="C63" i="2"/>
  <c r="D63" i="2"/>
  <c r="E63" i="2"/>
  <c r="F63" i="2"/>
  <c r="G63" i="2"/>
  <c r="H63" i="2"/>
  <c r="I63" i="2"/>
  <c r="J63" i="2"/>
  <c r="K63" i="2"/>
  <c r="B64" i="2"/>
  <c r="C64" i="2"/>
  <c r="D64" i="2"/>
  <c r="E64" i="2"/>
  <c r="F64" i="2"/>
  <c r="G64" i="2"/>
  <c r="H64" i="2"/>
  <c r="I64" i="2"/>
  <c r="J64" i="2"/>
  <c r="K64" i="2"/>
  <c r="B65" i="2"/>
  <c r="C65" i="2"/>
  <c r="D65" i="2"/>
  <c r="E65" i="2"/>
  <c r="F65" i="2"/>
  <c r="G65" i="2"/>
  <c r="H65" i="2"/>
  <c r="I65" i="2"/>
  <c r="J65" i="2"/>
  <c r="K65" i="2"/>
  <c r="B66" i="2"/>
  <c r="C66" i="2"/>
  <c r="D66" i="2"/>
  <c r="E66" i="2"/>
  <c r="F66" i="2"/>
  <c r="G66" i="2"/>
  <c r="H66" i="2"/>
  <c r="I66" i="2"/>
  <c r="J66" i="2"/>
  <c r="K66" i="2"/>
  <c r="B67" i="2"/>
  <c r="C67" i="2"/>
  <c r="D67" i="2"/>
  <c r="E67" i="2"/>
  <c r="F67" i="2"/>
  <c r="G67" i="2"/>
  <c r="H67" i="2"/>
  <c r="I67" i="2"/>
  <c r="J67" i="2"/>
  <c r="K67" i="2"/>
  <c r="B68" i="2"/>
  <c r="C68" i="2"/>
  <c r="D68" i="2"/>
  <c r="E68" i="2"/>
  <c r="F68" i="2"/>
  <c r="G68" i="2"/>
  <c r="H68" i="2"/>
  <c r="I68" i="2"/>
  <c r="J68" i="2"/>
  <c r="K68" i="2"/>
  <c r="B69" i="2"/>
  <c r="C69" i="2"/>
  <c r="D69" i="2"/>
  <c r="E69" i="2"/>
  <c r="F69" i="2"/>
  <c r="G69" i="2"/>
  <c r="H69" i="2"/>
  <c r="I69" i="2"/>
  <c r="J69" i="2"/>
  <c r="K69" i="2"/>
  <c r="B70" i="2"/>
  <c r="C70" i="2"/>
  <c r="D70" i="2"/>
  <c r="E70" i="2"/>
  <c r="F70" i="2"/>
  <c r="G70" i="2"/>
  <c r="H70" i="2"/>
  <c r="I70" i="2"/>
  <c r="J70" i="2"/>
  <c r="K70" i="2"/>
  <c r="B71" i="2"/>
  <c r="C71" i="2"/>
  <c r="D71" i="2"/>
  <c r="E71" i="2"/>
  <c r="F71" i="2"/>
  <c r="G71" i="2"/>
  <c r="H71" i="2"/>
  <c r="I71" i="2"/>
  <c r="J71" i="2"/>
  <c r="K71" i="2"/>
  <c r="C52" i="2"/>
  <c r="D52" i="2"/>
  <c r="E52" i="2"/>
  <c r="F52" i="2"/>
  <c r="G52" i="2"/>
  <c r="H52" i="2"/>
  <c r="I52" i="2"/>
  <c r="J52" i="2"/>
  <c r="K52" i="2"/>
  <c r="B52" i="2"/>
  <c r="AA32" i="3"/>
  <c r="AB32" i="3"/>
  <c r="AA33" i="3"/>
  <c r="AB33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B3" i="3"/>
  <c r="AB4" i="3"/>
  <c r="AB6" i="3"/>
  <c r="AB7" i="3"/>
  <c r="AA3" i="3"/>
  <c r="AA4" i="3"/>
  <c r="AA6" i="3"/>
  <c r="AA7" i="3"/>
  <c r="Q38" i="2"/>
  <c r="J6" i="2"/>
  <c r="AD40" i="2"/>
  <c r="AD31" i="2"/>
  <c r="AD32" i="2"/>
  <c r="AD33" i="2"/>
  <c r="AD34" i="2"/>
  <c r="AD35" i="2"/>
  <c r="AD36" i="2"/>
  <c r="AD37" i="2"/>
  <c r="AD38" i="2"/>
  <c r="AD39" i="2"/>
  <c r="AD41" i="2"/>
  <c r="AD42" i="2"/>
  <c r="AD43" i="2"/>
  <c r="AD44" i="2"/>
  <c r="AD45" i="2"/>
  <c r="AD46" i="2"/>
  <c r="AD47" i="2"/>
  <c r="AD48" i="2"/>
  <c r="AD49" i="2"/>
  <c r="AD50" i="2"/>
  <c r="AD3" i="2"/>
  <c r="O6" i="2"/>
  <c r="T31" i="2"/>
  <c r="U31" i="2"/>
  <c r="V31" i="2"/>
  <c r="W31" i="2"/>
  <c r="X31" i="2"/>
  <c r="Y31" i="2"/>
  <c r="Z31" i="2"/>
  <c r="AA31" i="2"/>
  <c r="AB31" i="2"/>
  <c r="AC31" i="2"/>
  <c r="AE31" i="2"/>
  <c r="S31" i="2"/>
  <c r="Q31" i="2"/>
  <c r="Q32" i="3"/>
  <c r="AG31" i="2"/>
  <c r="P31" i="2"/>
  <c r="P32" i="3"/>
  <c r="AF31" i="2"/>
  <c r="G6" i="2"/>
  <c r="H6" i="2"/>
  <c r="I3" i="2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3" i="3"/>
  <c r="S6" i="3"/>
  <c r="E3" i="5"/>
  <c r="S4" i="3"/>
  <c r="S7" i="3"/>
  <c r="E4" i="5"/>
  <c r="R42" i="3"/>
  <c r="R43" i="3"/>
  <c r="R44" i="3"/>
  <c r="R45" i="3"/>
  <c r="R46" i="3"/>
  <c r="R47" i="3"/>
  <c r="R48" i="3"/>
  <c r="R49" i="3"/>
  <c r="R50" i="3"/>
  <c r="R51" i="3"/>
  <c r="R7" i="3"/>
  <c r="R33" i="3"/>
  <c r="R34" i="3"/>
  <c r="R35" i="3"/>
  <c r="R37" i="3"/>
  <c r="R38" i="3"/>
  <c r="R39" i="3"/>
  <c r="R40" i="3"/>
  <c r="R41" i="3"/>
  <c r="R4" i="3"/>
  <c r="C4" i="5"/>
  <c r="R32" i="3"/>
  <c r="R36" i="3"/>
  <c r="R3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3" i="3"/>
  <c r="Z7" i="3"/>
  <c r="Z4" i="3"/>
  <c r="W50" i="3"/>
  <c r="V50" i="3"/>
  <c r="W51" i="3"/>
  <c r="V51" i="3"/>
  <c r="W33" i="3"/>
  <c r="W32" i="3"/>
  <c r="W34" i="3"/>
  <c r="W35" i="3"/>
  <c r="W36" i="3"/>
  <c r="W37" i="3"/>
  <c r="W38" i="3"/>
  <c r="W39" i="3"/>
  <c r="W40" i="3"/>
  <c r="W41" i="3"/>
  <c r="W6" i="3"/>
  <c r="V33" i="3"/>
  <c r="V34" i="3"/>
  <c r="V35" i="3"/>
  <c r="V36" i="3"/>
  <c r="V37" i="3"/>
  <c r="V38" i="3"/>
  <c r="V39" i="3"/>
  <c r="V40" i="3"/>
  <c r="V41" i="3"/>
  <c r="W42" i="3"/>
  <c r="V42" i="3"/>
  <c r="W43" i="3"/>
  <c r="W44" i="3"/>
  <c r="W45" i="3"/>
  <c r="W46" i="3"/>
  <c r="W47" i="3"/>
  <c r="W48" i="3"/>
  <c r="W49" i="3"/>
  <c r="W4" i="3"/>
  <c r="V44" i="3"/>
  <c r="V45" i="3"/>
  <c r="V46" i="3"/>
  <c r="V49" i="3"/>
  <c r="V47" i="3"/>
  <c r="V48" i="3"/>
  <c r="V32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3" i="3"/>
  <c r="X7" i="3"/>
  <c r="Y32" i="3"/>
  <c r="Y33" i="3"/>
  <c r="Y34" i="3"/>
  <c r="Y35" i="3"/>
  <c r="Y36" i="3"/>
  <c r="Y37" i="3"/>
  <c r="Y38" i="3"/>
  <c r="Y39" i="3"/>
  <c r="Y40" i="3"/>
  <c r="Y41" i="3"/>
  <c r="Y6" i="3"/>
  <c r="Y42" i="3"/>
  <c r="Y43" i="3"/>
  <c r="Y44" i="3"/>
  <c r="Y45" i="3"/>
  <c r="Y46" i="3"/>
  <c r="Y47" i="3"/>
  <c r="Y48" i="3"/>
  <c r="Y49" i="3"/>
  <c r="Y50" i="3"/>
  <c r="Y51" i="3"/>
  <c r="Y4" i="3"/>
  <c r="Y3" i="3"/>
  <c r="X4" i="3"/>
  <c r="U32" i="3"/>
  <c r="U33" i="3"/>
  <c r="U34" i="3"/>
  <c r="U35" i="3"/>
  <c r="U36" i="3"/>
  <c r="U37" i="3"/>
  <c r="U38" i="3"/>
  <c r="U39" i="3"/>
  <c r="U40" i="3"/>
  <c r="U41" i="3"/>
  <c r="U6" i="3"/>
  <c r="U42" i="3"/>
  <c r="U43" i="3"/>
  <c r="U44" i="3"/>
  <c r="U45" i="3"/>
  <c r="U46" i="3"/>
  <c r="U47" i="3"/>
  <c r="U48" i="3"/>
  <c r="U49" i="3"/>
  <c r="U50" i="3"/>
  <c r="U51" i="3"/>
  <c r="U4" i="3"/>
  <c r="W3" i="3"/>
  <c r="T32" i="3"/>
  <c r="T33" i="3"/>
  <c r="T34" i="3"/>
  <c r="T35" i="3"/>
  <c r="T36" i="3"/>
  <c r="T37" i="3"/>
  <c r="T38" i="3"/>
  <c r="T39" i="3"/>
  <c r="T40" i="3"/>
  <c r="T41" i="3"/>
  <c r="T6" i="3"/>
  <c r="T42" i="3"/>
  <c r="T43" i="3"/>
  <c r="T44" i="3"/>
  <c r="T45" i="3"/>
  <c r="T46" i="3"/>
  <c r="T47" i="3"/>
  <c r="T48" i="3"/>
  <c r="T49" i="3"/>
  <c r="T50" i="3"/>
  <c r="T51" i="3"/>
  <c r="T7" i="3"/>
  <c r="T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43" i="3"/>
  <c r="P42" i="3"/>
  <c r="P44" i="3"/>
  <c r="P45" i="3"/>
  <c r="P46" i="3"/>
  <c r="P47" i="3"/>
  <c r="P33" i="3"/>
  <c r="P34" i="3"/>
  <c r="P35" i="3"/>
  <c r="P36" i="3"/>
  <c r="P37" i="3"/>
  <c r="P38" i="3"/>
  <c r="P39" i="3"/>
  <c r="P40" i="3"/>
  <c r="P41" i="3"/>
  <c r="P48" i="3"/>
  <c r="P49" i="3"/>
  <c r="P50" i="3"/>
  <c r="P51" i="3"/>
  <c r="P4" i="3"/>
  <c r="P7" i="3"/>
  <c r="Q43" i="3"/>
  <c r="Q46" i="3"/>
  <c r="Q42" i="3"/>
  <c r="Q44" i="3"/>
  <c r="Q45" i="3"/>
  <c r="Q47" i="3"/>
  <c r="Q48" i="3"/>
  <c r="Q49" i="3"/>
  <c r="Q50" i="3"/>
  <c r="Q51" i="3"/>
  <c r="Q7" i="3"/>
  <c r="B7" i="3"/>
  <c r="C6" i="3"/>
  <c r="D6" i="3"/>
  <c r="E6" i="3"/>
  <c r="F6" i="3"/>
  <c r="G6" i="3"/>
  <c r="H6" i="3"/>
  <c r="I6" i="3"/>
  <c r="J6" i="3"/>
  <c r="K6" i="3"/>
  <c r="L6" i="3"/>
  <c r="M6" i="3"/>
  <c r="N6" i="3"/>
  <c r="O6" i="3"/>
  <c r="P36" i="2"/>
  <c r="AF36" i="2"/>
  <c r="P3" i="3"/>
  <c r="Q33" i="3"/>
  <c r="Q34" i="3"/>
  <c r="Q35" i="3"/>
  <c r="Q36" i="3"/>
  <c r="Q37" i="3"/>
  <c r="Q38" i="3"/>
  <c r="Q39" i="3"/>
  <c r="Q40" i="3"/>
  <c r="Q41" i="3"/>
  <c r="Q6" i="3"/>
  <c r="Q32" i="2"/>
  <c r="AG32" i="2"/>
  <c r="Q3" i="3"/>
  <c r="Q36" i="2"/>
  <c r="AG36" i="2"/>
  <c r="Q40" i="2"/>
  <c r="AG40" i="2"/>
  <c r="B6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B4" i="3"/>
  <c r="C3" i="3"/>
  <c r="D3" i="3"/>
  <c r="E3" i="3"/>
  <c r="F3" i="3"/>
  <c r="G3" i="3"/>
  <c r="H3" i="3"/>
  <c r="I3" i="3"/>
  <c r="J3" i="3"/>
  <c r="K3" i="3"/>
  <c r="L3" i="3"/>
  <c r="M3" i="3"/>
  <c r="N3" i="3"/>
  <c r="O3" i="3"/>
  <c r="B3" i="3"/>
  <c r="P32" i="2"/>
  <c r="P33" i="2"/>
  <c r="P34" i="2"/>
  <c r="P35" i="2"/>
  <c r="P37" i="2"/>
  <c r="P38" i="2"/>
  <c r="P39" i="2"/>
  <c r="P40" i="2"/>
  <c r="P6" i="2"/>
  <c r="AF34" i="2"/>
  <c r="AF35" i="2"/>
  <c r="AF38" i="2"/>
  <c r="AF40" i="2"/>
  <c r="AF32" i="2"/>
  <c r="AF33" i="2"/>
  <c r="AF37" i="2"/>
  <c r="AF39" i="2"/>
  <c r="P41" i="2"/>
  <c r="P42" i="2"/>
  <c r="P43" i="2"/>
  <c r="P44" i="2"/>
  <c r="P45" i="2"/>
  <c r="P46" i="2"/>
  <c r="P47" i="2"/>
  <c r="P48" i="2"/>
  <c r="P49" i="2"/>
  <c r="P50" i="2"/>
  <c r="P7" i="2"/>
  <c r="AF45" i="2"/>
  <c r="AF46" i="2"/>
  <c r="AF47" i="2"/>
  <c r="AF48" i="2"/>
  <c r="AF49" i="2"/>
  <c r="AF42" i="2"/>
  <c r="AF43" i="2"/>
  <c r="AF44" i="2"/>
  <c r="AF50" i="2"/>
  <c r="Q33" i="2"/>
  <c r="AG33" i="2"/>
  <c r="Q34" i="2"/>
  <c r="AG34" i="2"/>
  <c r="Q35" i="2"/>
  <c r="Q37" i="2"/>
  <c r="Q39" i="2"/>
  <c r="AG39" i="2"/>
  <c r="AG35" i="2"/>
  <c r="AG37" i="2"/>
  <c r="AG38" i="2"/>
  <c r="Q41" i="2"/>
  <c r="AG41" i="2"/>
  <c r="Q42" i="2"/>
  <c r="AG42" i="2"/>
  <c r="Q43" i="2"/>
  <c r="AG43" i="2"/>
  <c r="Q44" i="2"/>
  <c r="AG44" i="2"/>
  <c r="Q45" i="2"/>
  <c r="AG45" i="2"/>
  <c r="Q46" i="2"/>
  <c r="AG46" i="2"/>
  <c r="Q47" i="2"/>
  <c r="AG47" i="2"/>
  <c r="Q48" i="2"/>
  <c r="AG48" i="2"/>
  <c r="Q49" i="2"/>
  <c r="AG49" i="2"/>
  <c r="Q50" i="2"/>
  <c r="AG50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3" i="2"/>
  <c r="T6" i="2"/>
  <c r="U32" i="2"/>
  <c r="U33" i="2"/>
  <c r="U34" i="2"/>
  <c r="U35" i="2"/>
  <c r="U36" i="2"/>
  <c r="U37" i="2"/>
  <c r="U38" i="2"/>
  <c r="U39" i="2"/>
  <c r="U40" i="2"/>
  <c r="U6" i="2"/>
  <c r="U41" i="2"/>
  <c r="U42" i="2"/>
  <c r="U43" i="2"/>
  <c r="U44" i="2"/>
  <c r="U45" i="2"/>
  <c r="U46" i="2"/>
  <c r="U47" i="2"/>
  <c r="U48" i="2"/>
  <c r="U49" i="2"/>
  <c r="U50" i="2"/>
  <c r="U7" i="2"/>
  <c r="U4" i="2"/>
  <c r="V32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X32" i="2"/>
  <c r="Y32" i="2"/>
  <c r="Z32" i="2"/>
  <c r="AA32" i="2"/>
  <c r="AA33" i="2"/>
  <c r="AA34" i="2"/>
  <c r="AA35" i="2"/>
  <c r="AA36" i="2"/>
  <c r="AA37" i="2"/>
  <c r="AA38" i="2"/>
  <c r="AA39" i="2"/>
  <c r="AA40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3" i="2"/>
  <c r="AB6" i="2"/>
  <c r="AB7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E32" i="2"/>
  <c r="AE33" i="2"/>
  <c r="AE34" i="2"/>
  <c r="AE35" i="2"/>
  <c r="AE36" i="2"/>
  <c r="AE37" i="2"/>
  <c r="AE38" i="2"/>
  <c r="AE39" i="2"/>
  <c r="AE41" i="2"/>
  <c r="AE42" i="2"/>
  <c r="AE43" i="2"/>
  <c r="AE44" i="2"/>
  <c r="AE45" i="2"/>
  <c r="AE40" i="2"/>
  <c r="AE46" i="2"/>
  <c r="AE47" i="2"/>
  <c r="AE48" i="2"/>
  <c r="AE49" i="2"/>
  <c r="AE50" i="2"/>
  <c r="AE4" i="2"/>
  <c r="S32" i="2"/>
  <c r="S44" i="2"/>
  <c r="R3" i="2"/>
  <c r="S35" i="2"/>
  <c r="S40" i="2"/>
  <c r="S33" i="2"/>
  <c r="S34" i="2"/>
  <c r="S36" i="2"/>
  <c r="S37" i="2"/>
  <c r="S38" i="2"/>
  <c r="S39" i="2"/>
  <c r="S41" i="2"/>
  <c r="S42" i="2"/>
  <c r="S43" i="2"/>
  <c r="S45" i="2"/>
  <c r="S46" i="2"/>
  <c r="S47" i="2"/>
  <c r="S48" i="2"/>
  <c r="S49" i="2"/>
  <c r="S50" i="2"/>
  <c r="S7" i="2"/>
  <c r="T4" i="2"/>
  <c r="V35" i="2"/>
  <c r="V33" i="2"/>
  <c r="V34" i="2"/>
  <c r="V36" i="2"/>
  <c r="V37" i="2"/>
  <c r="V38" i="2"/>
  <c r="V39" i="2"/>
  <c r="V40" i="2"/>
  <c r="V6" i="2"/>
  <c r="V41" i="2"/>
  <c r="V42" i="2"/>
  <c r="V43" i="2"/>
  <c r="V44" i="2"/>
  <c r="V45" i="2"/>
  <c r="V46" i="2"/>
  <c r="V47" i="2"/>
  <c r="V48" i="2"/>
  <c r="V49" i="2"/>
  <c r="V50" i="2"/>
  <c r="V4" i="2"/>
  <c r="W4" i="2"/>
  <c r="X35" i="2"/>
  <c r="X33" i="2"/>
  <c r="X34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7" i="2"/>
  <c r="X4" i="2"/>
  <c r="Y35" i="2"/>
  <c r="Y33" i="2"/>
  <c r="Y34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4" i="2"/>
  <c r="Z33" i="2"/>
  <c r="Z34" i="2"/>
  <c r="Z35" i="2"/>
  <c r="Z36" i="2"/>
  <c r="Z37" i="2"/>
  <c r="Z38" i="2"/>
  <c r="Z39" i="2"/>
  <c r="Z41" i="2"/>
  <c r="Z42" i="2"/>
  <c r="Z43" i="2"/>
  <c r="Z44" i="2"/>
  <c r="Z45" i="2"/>
  <c r="Z46" i="2"/>
  <c r="Z47" i="2"/>
  <c r="Z48" i="2"/>
  <c r="Z40" i="2"/>
  <c r="Z49" i="2"/>
  <c r="Z50" i="2"/>
  <c r="Z4" i="2"/>
  <c r="Z7" i="2"/>
  <c r="AA41" i="2"/>
  <c r="AA42" i="2"/>
  <c r="AA43" i="2"/>
  <c r="AA44" i="2"/>
  <c r="AA45" i="2"/>
  <c r="AA46" i="2"/>
  <c r="AA47" i="2"/>
  <c r="AA48" i="2"/>
  <c r="AA49" i="2"/>
  <c r="AA50" i="2"/>
  <c r="AA7" i="2"/>
  <c r="AA4" i="2"/>
  <c r="AC7" i="2"/>
  <c r="AC4" i="2"/>
  <c r="AD4" i="2"/>
  <c r="AD7" i="2"/>
  <c r="R4" i="2"/>
  <c r="R6" i="2"/>
  <c r="R7" i="2"/>
  <c r="T7" i="2"/>
  <c r="C6" i="2"/>
  <c r="D6" i="2"/>
  <c r="E6" i="2"/>
  <c r="F6" i="2"/>
  <c r="K6" i="2"/>
  <c r="L6" i="2"/>
  <c r="M6" i="2"/>
  <c r="N6" i="2"/>
  <c r="B6" i="2"/>
  <c r="C3" i="2"/>
  <c r="D3" i="2"/>
  <c r="E3" i="2"/>
  <c r="F3" i="2"/>
  <c r="G3" i="2"/>
  <c r="H3" i="2"/>
  <c r="K3" i="2"/>
  <c r="L3" i="2"/>
  <c r="M3" i="2"/>
  <c r="N3" i="2"/>
  <c r="B3" i="2"/>
  <c r="C7" i="2"/>
  <c r="D7" i="2"/>
  <c r="E7" i="2"/>
  <c r="F7" i="2"/>
  <c r="G7" i="2"/>
  <c r="H7" i="2"/>
  <c r="I7" i="2"/>
  <c r="J7" i="2"/>
  <c r="K7" i="2"/>
  <c r="L7" i="2"/>
  <c r="M7" i="2"/>
  <c r="N7" i="2"/>
  <c r="O7" i="2"/>
  <c r="B7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Y7" i="3"/>
  <c r="P6" i="3"/>
  <c r="AE7" i="2"/>
  <c r="W7" i="2"/>
  <c r="S4" i="2"/>
  <c r="Q7" i="2"/>
  <c r="V7" i="2"/>
  <c r="Q4" i="2"/>
  <c r="P4" i="2"/>
  <c r="U3" i="3"/>
  <c r="X6" i="3"/>
  <c r="P3" i="2"/>
  <c r="AC3" i="2"/>
  <c r="AE6" i="2"/>
  <c r="O3" i="2"/>
  <c r="Y3" i="2"/>
  <c r="W3" i="2"/>
  <c r="Z6" i="2"/>
  <c r="U3" i="2"/>
  <c r="AE3" i="2"/>
  <c r="W6" i="2"/>
  <c r="Q3" i="2"/>
  <c r="X6" i="2"/>
  <c r="V3" i="2"/>
  <c r="S6" i="2"/>
  <c r="AA3" i="2"/>
  <c r="Y6" i="2"/>
  <c r="Z3" i="2"/>
  <c r="AA6" i="2"/>
  <c r="J3" i="2"/>
  <c r="I6" i="2"/>
  <c r="AF3" i="2"/>
  <c r="AF6" i="2"/>
  <c r="AG4" i="2"/>
  <c r="AG7" i="2"/>
  <c r="AG3" i="2"/>
  <c r="AG6" i="2"/>
  <c r="R6" i="3"/>
  <c r="C3" i="5"/>
  <c r="AC6" i="2"/>
  <c r="AD6" i="2"/>
  <c r="AB4" i="2"/>
  <c r="S3" i="2"/>
  <c r="Q6" i="2"/>
  <c r="AF41" i="2"/>
  <c r="W7" i="3"/>
  <c r="V43" i="3"/>
  <c r="U7" i="3"/>
  <c r="Y7" i="2"/>
  <c r="X3" i="2"/>
  <c r="T4" i="3"/>
  <c r="Z6" i="3"/>
  <c r="AF7" i="2"/>
  <c r="AF4" i="2"/>
</calcChain>
</file>

<file path=xl/sharedStrings.xml><?xml version="1.0" encoding="utf-8"?>
<sst xmlns="http://schemas.openxmlformats.org/spreadsheetml/2006/main" count="146" uniqueCount="30">
  <si>
    <t>Specie</t>
  </si>
  <si>
    <t>CII_OXPHOS</t>
  </si>
  <si>
    <t>OXPHOS</t>
  </si>
  <si>
    <t>LEAK</t>
  </si>
  <si>
    <t>UNCPLD</t>
  </si>
  <si>
    <t>Reox</t>
  </si>
  <si>
    <t>CI_LEAK</t>
  </si>
  <si>
    <t>ES</t>
  </si>
  <si>
    <t>GCS</t>
  </si>
  <si>
    <t>Raw fmol / s / mg</t>
  </si>
  <si>
    <t>SD</t>
  </si>
  <si>
    <t>Raw pmol / s / mg</t>
  </si>
  <si>
    <t>ROS / JO2</t>
  </si>
  <si>
    <t>Oxphos</t>
  </si>
  <si>
    <t>Leak</t>
  </si>
  <si>
    <t>ETS</t>
  </si>
  <si>
    <r>
      <t xml:space="preserve">S </t>
    </r>
    <r>
      <rPr>
        <b/>
        <i/>
        <sz val="10"/>
        <color rgb="FFFFFFFF"/>
        <rFont val="Helvetica"/>
      </rPr>
      <t>Leak</t>
    </r>
  </si>
  <si>
    <r>
      <t xml:space="preserve">S </t>
    </r>
    <r>
      <rPr>
        <b/>
        <i/>
        <sz val="10"/>
        <color rgb="FFFFFFFF"/>
        <rFont val="Helvetica"/>
      </rPr>
      <t>Oxphos</t>
    </r>
  </si>
  <si>
    <r>
      <t xml:space="preserve">CI </t>
    </r>
    <r>
      <rPr>
        <b/>
        <i/>
        <sz val="10"/>
        <color rgb="FFFFFFFF"/>
        <rFont val="Helvetica"/>
      </rPr>
      <t>Leak</t>
    </r>
  </si>
  <si>
    <t>RCR</t>
  </si>
  <si>
    <t>nOCR</t>
  </si>
  <si>
    <t>CI OXPHOS</t>
  </si>
  <si>
    <t>CII-ctrb</t>
  </si>
  <si>
    <t>CII-RCR</t>
  </si>
  <si>
    <t>LEAK to Ox</t>
  </si>
  <si>
    <t>CII</t>
  </si>
  <si>
    <t>All</t>
  </si>
  <si>
    <t>CI-ctrib</t>
  </si>
  <si>
    <t>S-RCR</t>
  </si>
  <si>
    <t>Rsrv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</si>
</sst>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Helvetica"/>
    </font>
    <font>
      <b/>
      <sz val="12"/>
      <color rgb="FF3F3F76"/>
      <name val="Calibri"/>
      <scheme val="minor"/>
    </font>
    <font>
      <b/>
      <i/>
      <sz val="10"/>
      <color rgb="FFFFFFFF"/>
      <name val="Helvetica"/>
    </font>
    <font>
      <sz val="8"/>
      <name val="Calibri"/>
      <family val="2"/>
      <scheme val="minor"/>
    </font>
    <font>
      <sz val="10"/>
      <color theme="1"/>
      <name val="Times New Roman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37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3" borderId="0" xfId="2" applyBorder="1"/>
    <xf numFmtId="2" fontId="0" fillId="0" borderId="0" xfId="0" applyNumberFormat="1"/>
    <xf numFmtId="0" fontId="2" fillId="6" borderId="0" xfId="0" applyFont="1" applyFill="1"/>
    <xf numFmtId="0" fontId="5" fillId="2" borderId="3" xfId="1" applyFont="1" applyBorder="1"/>
    <xf numFmtId="0" fontId="3" fillId="5" borderId="0" xfId="0" applyFont="1" applyFill="1"/>
    <xf numFmtId="164" fontId="0" fillId="0" borderId="0" xfId="0" applyNumberFormat="1"/>
    <xf numFmtId="2" fontId="3" fillId="5" borderId="0" xfId="0" applyNumberFormat="1" applyFont="1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0" fillId="9" borderId="0" xfId="0" applyFill="1"/>
    <xf numFmtId="2" fontId="0" fillId="9" borderId="0" xfId="0" applyNumberFormat="1" applyFill="1"/>
    <xf numFmtId="2" fontId="0" fillId="10" borderId="0" xfId="0" applyNumberFormat="1" applyFill="1"/>
    <xf numFmtId="0" fontId="0" fillId="10" borderId="0" xfId="0" applyFill="1"/>
    <xf numFmtId="1" fontId="0" fillId="0" borderId="0" xfId="0" applyNumberFormat="1"/>
    <xf numFmtId="2" fontId="0" fillId="9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6" fillId="0" borderId="0" xfId="0" applyFont="1" applyFill="1" applyAlignment="1">
      <alignment horizontal="center"/>
    </xf>
    <xf numFmtId="2" fontId="12" fillId="9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</cellXfs>
  <cellStyles count="37">
    <cellStyle name="Check Cell" xfId="2" builtinId="2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Input" xfId="1" builtinId="20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4" Type="http://schemas.openxmlformats.org/officeDocument/2006/relationships/chartUserShapes" Target="../drawings/drawing3.xml"/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4" Type="http://schemas.openxmlformats.org/officeDocument/2006/relationships/chartUserShapes" Target="../drawings/drawing4.xml"/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173009623797"/>
          <c:y val="0.0908311461067366"/>
          <c:w val="0.80348053368329"/>
          <c:h val="0.814659521726451"/>
        </c:manualLayout>
      </c:layout>
      <c:barChart>
        <c:barDir val="col"/>
        <c:grouping val="clustered"/>
        <c:varyColors val="0"/>
        <c:ser>
          <c:idx val="0"/>
          <c:order val="0"/>
          <c:tx>
            <c:v>GCS</c:v>
          </c:tx>
          <c:spPr>
            <a:solidFill>
              <a:srgbClr val="0056FF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'JO2'!$K$6:$O$6</c:f>
                <c:numCache>
                  <c:formatCode>General</c:formatCode>
                  <c:ptCount val="5"/>
                  <c:pt idx="0">
                    <c:v>0.0343410716562544</c:v>
                  </c:pt>
                  <c:pt idx="1">
                    <c:v>0.248397027055478</c:v>
                  </c:pt>
                  <c:pt idx="2">
                    <c:v>0.453507298356378</c:v>
                  </c:pt>
                  <c:pt idx="3">
                    <c:v>0.140022483230373</c:v>
                  </c:pt>
                  <c:pt idx="4">
                    <c:v>0.377045443733246</c:v>
                  </c:pt>
                </c:numCache>
              </c:numRef>
            </c:plus>
            <c:minus>
              <c:numRef>
                <c:f>'JO2'!$K$6:$O$6</c:f>
                <c:numCache>
                  <c:formatCode>General</c:formatCode>
                  <c:ptCount val="5"/>
                  <c:pt idx="0">
                    <c:v>0.0343410716562544</c:v>
                  </c:pt>
                  <c:pt idx="1">
                    <c:v>0.248397027055478</c:v>
                  </c:pt>
                  <c:pt idx="2">
                    <c:v>0.453507298356378</c:v>
                  </c:pt>
                  <c:pt idx="3">
                    <c:v>0.140022483230373</c:v>
                  </c:pt>
                  <c:pt idx="4">
                    <c:v>0.377045443733246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cat>
            <c:strRef>
              <c:f>'JO2'!$K$2:$O$2</c:f>
              <c:strCache>
                <c:ptCount val="5"/>
                <c:pt idx="0">
                  <c:v>S Leak</c:v>
                </c:pt>
                <c:pt idx="1">
                  <c:v>S Oxphos</c:v>
                </c:pt>
                <c:pt idx="2">
                  <c:v>Oxphos</c:v>
                </c:pt>
                <c:pt idx="3">
                  <c:v>Leak</c:v>
                </c:pt>
                <c:pt idx="4">
                  <c:v>ETS</c:v>
                </c:pt>
              </c:strCache>
            </c:strRef>
          </c:cat>
          <c:val>
            <c:numRef>
              <c:f>'JO2'!$K$3:$O$3</c:f>
              <c:numCache>
                <c:formatCode>0.00</c:formatCode>
                <c:ptCount val="5"/>
                <c:pt idx="0">
                  <c:v>0.358535</c:v>
                </c:pt>
                <c:pt idx="1">
                  <c:v>3.18395</c:v>
                </c:pt>
                <c:pt idx="2">
                  <c:v>4.708674999999999</c:v>
                </c:pt>
                <c:pt idx="3">
                  <c:v>1.06613</c:v>
                </c:pt>
                <c:pt idx="4">
                  <c:v>5.663259999999999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DD-8548-A3E9-2D07100507AC}"/>
            </c:ext>
          </c:extLst>
        </c:ser>
        <c:ser>
          <c:idx val="1"/>
          <c:order val="1"/>
          <c:tx>
            <c:v>ES</c:v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'JO2'!$K$7:$O$7</c:f>
                <c:numCache>
                  <c:formatCode>General</c:formatCode>
                  <c:ptCount val="5"/>
                  <c:pt idx="0">
                    <c:v>0.0360056823293213</c:v>
                  </c:pt>
                  <c:pt idx="1">
                    <c:v>0.232983617471272</c:v>
                  </c:pt>
                  <c:pt idx="2">
                    <c:v>0.400804425923668</c:v>
                  </c:pt>
                  <c:pt idx="3">
                    <c:v>0.127093917242329</c:v>
                  </c:pt>
                  <c:pt idx="4">
                    <c:v>0.568334865910936</c:v>
                  </c:pt>
                </c:numCache>
              </c:numRef>
            </c:plus>
            <c:minus>
              <c:numRef>
                <c:f>'JO2'!$K$7:$O$7</c:f>
                <c:numCache>
                  <c:formatCode>General</c:formatCode>
                  <c:ptCount val="5"/>
                  <c:pt idx="0">
                    <c:v>0.0360056823293213</c:v>
                  </c:pt>
                  <c:pt idx="1">
                    <c:v>0.232983617471272</c:v>
                  </c:pt>
                  <c:pt idx="2">
                    <c:v>0.400804425923668</c:v>
                  </c:pt>
                  <c:pt idx="3">
                    <c:v>0.127093917242329</c:v>
                  </c:pt>
                  <c:pt idx="4">
                    <c:v>0.568334865910936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'JO2'!$K$2:$O$2</c:f>
              <c:strCache>
                <c:ptCount val="5"/>
                <c:pt idx="0">
                  <c:v>S Leak</c:v>
                </c:pt>
                <c:pt idx="1">
                  <c:v>S Oxphos</c:v>
                </c:pt>
                <c:pt idx="2">
                  <c:v>Oxphos</c:v>
                </c:pt>
                <c:pt idx="3">
                  <c:v>Leak</c:v>
                </c:pt>
                <c:pt idx="4">
                  <c:v>ETS</c:v>
                </c:pt>
              </c:strCache>
            </c:strRef>
          </c:cat>
          <c:val>
            <c:numRef>
              <c:f>'JO2'!$K$4:$O$4</c:f>
              <c:numCache>
                <c:formatCode>0.00</c:formatCode>
                <c:ptCount val="5"/>
                <c:pt idx="0">
                  <c:v>0.38438</c:v>
                </c:pt>
                <c:pt idx="1">
                  <c:v>2.716229999999999</c:v>
                </c:pt>
                <c:pt idx="2">
                  <c:v>3.96666</c:v>
                </c:pt>
                <c:pt idx="3">
                  <c:v>1.0154</c:v>
                </c:pt>
                <c:pt idx="4">
                  <c:v>5.020629999999999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DD-8548-A3E9-2D071005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046400"/>
        <c:axId val="-202749888"/>
      </c:barChart>
      <c:catAx>
        <c:axId val="-2050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2749888"/>
        <c:crosses val="autoZero"/>
        <c:auto val="1"/>
        <c:lblAlgn val="ctr"/>
        <c:lblOffset val="100"/>
        <c:noMultiLvlLbl val="0"/>
      </c:catAx>
      <c:valAx>
        <c:axId val="-202749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i="1"/>
                  <a:t>JO</a:t>
                </a:r>
                <a:r>
                  <a:rPr lang="en-US" i="1" baseline="-25000"/>
                  <a:t>2</a:t>
                </a:r>
              </a:p>
              <a:p>
                <a:pPr>
                  <a:defRPr/>
                </a:pPr>
                <a:r>
                  <a:rPr lang="en-US"/>
                  <a:t>(pmol</a:t>
                </a:r>
                <a:r>
                  <a:rPr lang="en-US" baseline="0"/>
                  <a:t> O</a:t>
                </a:r>
                <a:r>
                  <a:rPr lang="en-US" baseline="-25000"/>
                  <a:t>2</a:t>
                </a:r>
                <a:r>
                  <a:rPr lang="en-US" baseline="0"/>
                  <a:t> s</a:t>
                </a:r>
                <a:r>
                  <a:rPr lang="en-US" baseline="30000"/>
                  <a:t>-1</a:t>
                </a:r>
                <a:r>
                  <a:rPr lang="en-US" baseline="0"/>
                  <a:t> mg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90544619422572"/>
              <c:y val="0.283851341498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50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6222003499562"/>
          <c:y val="0.10208552055993"/>
          <c:w val="0.100988529558746"/>
          <c:h val="0.164674564761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6671612143468"/>
          <c:y val="0.215661267188735"/>
          <c:w val="0.559036080945283"/>
          <c:h val="0.680400192822476"/>
        </c:manualLayout>
      </c:layout>
      <c:barChart>
        <c:barDir val="col"/>
        <c:grouping val="clustered"/>
        <c:varyColors val="0"/>
        <c:ser>
          <c:idx val="0"/>
          <c:order val="0"/>
          <c:tx>
            <c:v>GCS</c:v>
          </c:tx>
          <c:spPr>
            <a:solidFill>
              <a:srgbClr val="0056FF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'JO2'!$R$6:$S$6</c:f>
                <c:numCache>
                  <c:formatCode>General</c:formatCode>
                  <c:ptCount val="2"/>
                  <c:pt idx="0">
                    <c:v>1.241769062107622</c:v>
                  </c:pt>
                  <c:pt idx="1">
                    <c:v>1.012626157298494</c:v>
                  </c:pt>
                </c:numCache>
              </c:numRef>
            </c:plus>
            <c:minus>
              <c:numRef>
                <c:f>'JO2'!$R$6:$S$6</c:f>
                <c:numCache>
                  <c:formatCode>General</c:formatCode>
                  <c:ptCount val="2"/>
                  <c:pt idx="0">
                    <c:v>1.241769062107622</c:v>
                  </c:pt>
                  <c:pt idx="1">
                    <c:v>1.012626157298494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val>
            <c:numRef>
              <c:f>'JO2'!$R$3:$S$3</c:f>
              <c:numCache>
                <c:formatCode>0.00</c:formatCode>
                <c:ptCount val="2"/>
                <c:pt idx="0">
                  <c:v>9.71545957621278</c:v>
                </c:pt>
                <c:pt idx="1">
                  <c:v>5.309404823973874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1-954E-8043-5373B33143AC}"/>
            </c:ext>
          </c:extLst>
        </c:ser>
        <c:ser>
          <c:idx val="1"/>
          <c:order val="1"/>
          <c:tx>
            <c:v>ES</c:v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'JO2'!$R$7:$S$7</c:f>
                <c:numCache>
                  <c:formatCode>General</c:formatCode>
                  <c:ptCount val="2"/>
                  <c:pt idx="0">
                    <c:v>1.203522491806316</c:v>
                  </c:pt>
                  <c:pt idx="1">
                    <c:v>1.193773591644053</c:v>
                  </c:pt>
                </c:numCache>
              </c:numRef>
            </c:plus>
            <c:minus>
              <c:numRef>
                <c:f>'JO2'!$R$7:$S$7</c:f>
                <c:numCache>
                  <c:formatCode>General</c:formatCode>
                  <c:ptCount val="2"/>
                  <c:pt idx="0">
                    <c:v>1.203522491806316</c:v>
                  </c:pt>
                  <c:pt idx="1">
                    <c:v>1.193773591644053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val>
            <c:numRef>
              <c:f>'JO2'!$R$4:$S$4</c:f>
              <c:numCache>
                <c:formatCode>0.00</c:formatCode>
                <c:ptCount val="2"/>
                <c:pt idx="0">
                  <c:v>8.06457353110807</c:v>
                </c:pt>
                <c:pt idx="1">
                  <c:v>4.751469281341932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B1-954E-8043-5373B3314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269120"/>
        <c:axId val="-101605472"/>
      </c:barChart>
      <c:catAx>
        <c:axId val="-1062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01605472"/>
        <c:crosses val="autoZero"/>
        <c:auto val="1"/>
        <c:lblAlgn val="ctr"/>
        <c:lblOffset val="100"/>
        <c:noMultiLvlLbl val="0"/>
      </c:catAx>
      <c:valAx>
        <c:axId val="-101605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RCR</a:t>
                </a:r>
              </a:p>
            </c:rich>
          </c:tx>
          <c:layout>
            <c:manualLayout>
              <c:xMode val="edge"/>
              <c:yMode val="edge"/>
              <c:x val="0.10306264361692"/>
              <c:y val="0.485431089564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062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529737070037"/>
          <c:y val="0.335093789245904"/>
          <c:w val="0.126829894724187"/>
          <c:h val="0.164674505282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779841942144"/>
          <c:y val="0.0919051325604415"/>
          <c:w val="0.800429112009008"/>
          <c:h val="0.804139507374373"/>
        </c:manualLayout>
      </c:layout>
      <c:barChart>
        <c:barDir val="col"/>
        <c:grouping val="clustered"/>
        <c:varyColors val="0"/>
        <c:ser>
          <c:idx val="0"/>
          <c:order val="0"/>
          <c:tx>
            <c:v>GCS</c:v>
          </c:tx>
          <c:spPr>
            <a:solidFill>
              <a:srgbClr val="0056FF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ROS!$K$6:$O$6</c:f>
                <c:numCache>
                  <c:formatCode>General</c:formatCode>
                  <c:ptCount val="5"/>
                  <c:pt idx="0">
                    <c:v>1.22243184480874</c:v>
                  </c:pt>
                  <c:pt idx="1">
                    <c:v>1.21106016618937</c:v>
                  </c:pt>
                  <c:pt idx="2">
                    <c:v>0.753090746590343</c:v>
                  </c:pt>
                  <c:pt idx="3">
                    <c:v>0.739390078796368</c:v>
                  </c:pt>
                  <c:pt idx="4">
                    <c:v>0.712259659043403</c:v>
                  </c:pt>
                </c:numCache>
              </c:numRef>
            </c:plus>
            <c:minus>
              <c:numRef>
                <c:f>ROS!$K$6:$O$6</c:f>
                <c:numCache>
                  <c:formatCode>General</c:formatCode>
                  <c:ptCount val="5"/>
                  <c:pt idx="0">
                    <c:v>1.22243184480874</c:v>
                  </c:pt>
                  <c:pt idx="1">
                    <c:v>1.21106016618937</c:v>
                  </c:pt>
                  <c:pt idx="2">
                    <c:v>0.753090746590343</c:v>
                  </c:pt>
                  <c:pt idx="3">
                    <c:v>0.739390078796368</c:v>
                  </c:pt>
                  <c:pt idx="4">
                    <c:v>0.712259659043403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cat>
            <c:strRef>
              <c:f>ROS!$K$2:$O$2</c:f>
              <c:strCache>
                <c:ptCount val="5"/>
                <c:pt idx="0">
                  <c:v>S Leak</c:v>
                </c:pt>
                <c:pt idx="1">
                  <c:v>S Oxphos</c:v>
                </c:pt>
                <c:pt idx="2">
                  <c:v>Oxphos</c:v>
                </c:pt>
                <c:pt idx="3">
                  <c:v>Leak</c:v>
                </c:pt>
                <c:pt idx="4">
                  <c:v>ETS</c:v>
                </c:pt>
              </c:strCache>
            </c:strRef>
          </c:cat>
          <c:val>
            <c:numRef>
              <c:f>ROS!$K$3:$O$3</c:f>
              <c:numCache>
                <c:formatCode>0.00</c:formatCode>
                <c:ptCount val="5"/>
                <c:pt idx="0">
                  <c:v>6.47019</c:v>
                </c:pt>
                <c:pt idx="1">
                  <c:v>4.1612025</c:v>
                </c:pt>
                <c:pt idx="2">
                  <c:v>3.557624999999999</c:v>
                </c:pt>
                <c:pt idx="3">
                  <c:v>4.888055</c:v>
                </c:pt>
                <c:pt idx="4">
                  <c:v>2.3230575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9-744B-8170-A24A98307CA6}"/>
            </c:ext>
          </c:extLst>
        </c:ser>
        <c:ser>
          <c:idx val="1"/>
          <c:order val="1"/>
          <c:tx>
            <c:v>ES</c:v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ROS!$K$7:$O$7</c:f>
                <c:numCache>
                  <c:formatCode>General</c:formatCode>
                  <c:ptCount val="5"/>
                  <c:pt idx="0">
                    <c:v>0.273277707909006</c:v>
                  </c:pt>
                  <c:pt idx="1">
                    <c:v>0.200559175905766</c:v>
                  </c:pt>
                  <c:pt idx="2">
                    <c:v>0.351748734539301</c:v>
                  </c:pt>
                  <c:pt idx="3">
                    <c:v>0.41123272418425</c:v>
                  </c:pt>
                  <c:pt idx="4">
                    <c:v>0.170647069854715</c:v>
                  </c:pt>
                </c:numCache>
              </c:numRef>
            </c:plus>
            <c:minus>
              <c:numRef>
                <c:f>ROS!$K$7:$O$7</c:f>
                <c:numCache>
                  <c:formatCode>General</c:formatCode>
                  <c:ptCount val="5"/>
                  <c:pt idx="0">
                    <c:v>0.273277707909006</c:v>
                  </c:pt>
                  <c:pt idx="1">
                    <c:v>0.200559175905766</c:v>
                  </c:pt>
                  <c:pt idx="2">
                    <c:v>0.351748734539301</c:v>
                  </c:pt>
                  <c:pt idx="3">
                    <c:v>0.41123272418425</c:v>
                  </c:pt>
                  <c:pt idx="4">
                    <c:v>0.170647069854715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ROS!$K$2:$O$2</c:f>
              <c:strCache>
                <c:ptCount val="5"/>
                <c:pt idx="0">
                  <c:v>S Leak</c:v>
                </c:pt>
                <c:pt idx="1">
                  <c:v>S Oxphos</c:v>
                </c:pt>
                <c:pt idx="2">
                  <c:v>Oxphos</c:v>
                </c:pt>
                <c:pt idx="3">
                  <c:v>Leak</c:v>
                </c:pt>
                <c:pt idx="4">
                  <c:v>ETS</c:v>
                </c:pt>
              </c:strCache>
            </c:strRef>
          </c:cat>
          <c:val>
            <c:numRef>
              <c:f>ROS!$K$4:$O$4</c:f>
              <c:numCache>
                <c:formatCode>0.00</c:formatCode>
                <c:ptCount val="5"/>
                <c:pt idx="0">
                  <c:v>2.14004</c:v>
                </c:pt>
                <c:pt idx="1">
                  <c:v>1.00254</c:v>
                </c:pt>
                <c:pt idx="2">
                  <c:v>1.72205</c:v>
                </c:pt>
                <c:pt idx="3">
                  <c:v>2.65004</c:v>
                </c:pt>
                <c:pt idx="4">
                  <c:v>1.39215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9-744B-8170-A24A98307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796304"/>
        <c:axId val="-202801584"/>
      </c:barChart>
      <c:catAx>
        <c:axId val="-2027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2801584"/>
        <c:crosses val="autoZero"/>
        <c:auto val="1"/>
        <c:lblAlgn val="ctr"/>
        <c:lblOffset val="100"/>
        <c:noMultiLvlLbl val="0"/>
      </c:catAx>
      <c:valAx>
        <c:axId val="-202801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ROS production</a:t>
                </a:r>
              </a:p>
              <a:p>
                <a:pPr>
                  <a:defRPr/>
                </a:pPr>
                <a:r>
                  <a:rPr lang="en-US"/>
                  <a:t>(fmol H</a:t>
                </a:r>
                <a:r>
                  <a:rPr lang="en-US" baseline="-25000"/>
                  <a:t>2</a:t>
                </a:r>
                <a:r>
                  <a:rPr lang="en-US"/>
                  <a:t>O</a:t>
                </a:r>
                <a:r>
                  <a:rPr lang="en-US" baseline="-25000"/>
                  <a:t>2</a:t>
                </a:r>
                <a:r>
                  <a:rPr lang="en-US"/>
                  <a:t> s</a:t>
                </a:r>
                <a:r>
                  <a:rPr lang="en-US" baseline="30000"/>
                  <a:t>-1</a:t>
                </a:r>
                <a:r>
                  <a:rPr lang="en-US"/>
                  <a:t> mg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0357606121576381"/>
              <c:y val="0.269822178582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27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60172108706353"/>
          <c:y val="0.0877671408017824"/>
          <c:w val="0.101509524076109"/>
          <c:h val="0.16619932925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4184761931317"/>
          <c:y val="0.207578034579883"/>
          <c:w val="0.719925531745084"/>
          <c:h val="0.630494109070929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0056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56FF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xVal>
            <c:numRef>
              <c:f>ROS!$R$2:$AA$2</c:f>
              <c:numCache>
                <c:formatCode>General</c:formatCode>
                <c:ptCount val="10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  <c:pt idx="9">
                  <c:v>10.0</c:v>
                </c:pt>
              </c:numCache>
            </c:numRef>
          </c:xVal>
          <c:yVal>
            <c:numRef>
              <c:f>ROS!$R$3:$AA$3</c:f>
              <c:numCache>
                <c:formatCode>0.00</c:formatCode>
                <c:ptCount val="10"/>
                <c:pt idx="0">
                  <c:v>0.0</c:v>
                </c:pt>
                <c:pt idx="1">
                  <c:v>25.58778103307235</c:v>
                </c:pt>
                <c:pt idx="2">
                  <c:v>21.42432246252679</c:v>
                </c:pt>
                <c:pt idx="3">
                  <c:v>22.52161091928711</c:v>
                </c:pt>
                <c:pt idx="4">
                  <c:v>20.33469749787774</c:v>
                </c:pt>
                <c:pt idx="5">
                  <c:v>19.83799938831258</c:v>
                </c:pt>
                <c:pt idx="6">
                  <c:v>20.58343953423329</c:v>
                </c:pt>
                <c:pt idx="7">
                  <c:v>20.08992135218564</c:v>
                </c:pt>
                <c:pt idx="8">
                  <c:v>21.52277196693178</c:v>
                </c:pt>
                <c:pt idx="9">
                  <c:v>21.18973250909752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D4-CA4C-B148-105B72DD71F5}"/>
            </c:ext>
          </c:extLst>
        </c:ser>
        <c:ser>
          <c:idx val="1"/>
          <c:order val="1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ROS!$R$2:$AA$2</c:f>
              <c:numCache>
                <c:formatCode>General</c:formatCode>
                <c:ptCount val="10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  <c:pt idx="9">
                  <c:v>10.0</c:v>
                </c:pt>
              </c:numCache>
            </c:numRef>
          </c:xVal>
          <c:yVal>
            <c:numRef>
              <c:f>ROS!$R$4:$AA$4</c:f>
              <c:numCache>
                <c:formatCode>0.00</c:formatCode>
                <c:ptCount val="10"/>
                <c:pt idx="0">
                  <c:v>0.0</c:v>
                </c:pt>
                <c:pt idx="1">
                  <c:v>6.393688166066363</c:v>
                </c:pt>
                <c:pt idx="2">
                  <c:v>5.952328250660758</c:v>
                </c:pt>
                <c:pt idx="3">
                  <c:v>5.710381573364452</c:v>
                </c:pt>
                <c:pt idx="4">
                  <c:v>6.140243427466363</c:v>
                </c:pt>
                <c:pt idx="5">
                  <c:v>5.51120921947556</c:v>
                </c:pt>
                <c:pt idx="6">
                  <c:v>7.546045310493627</c:v>
                </c:pt>
                <c:pt idx="7">
                  <c:v>6.756444292725597</c:v>
                </c:pt>
                <c:pt idx="8">
                  <c:v>4.984147481825308</c:v>
                </c:pt>
                <c:pt idx="9">
                  <c:v>5.7470343875697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D4-CA4C-B148-105B72DD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033280"/>
        <c:axId val="-66642832"/>
      </c:scatterChart>
      <c:valAx>
        <c:axId val="-67033280"/>
        <c:scaling>
          <c:orientation val="minMax"/>
          <c:max val="10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0.354133163933005"/>
              <c:y val="0.907848486963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6642832"/>
        <c:crossesAt val="-3.0"/>
        <c:crossBetween val="midCat"/>
      </c:valAx>
      <c:valAx>
        <c:axId val="-66642832"/>
        <c:scaling>
          <c:orientation val="minMax"/>
          <c:min val="-3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0.0394997356150652"/>
              <c:y val="0.224683405210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7033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535724698604"/>
          <c:y val="0.179310097421737"/>
          <c:w val="0.285357770141275"/>
          <c:h val="0.143449823151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4184761931317"/>
          <c:y val="0.207578034579883"/>
          <c:w val="0.719925531745084"/>
          <c:h val="0.630494109070929"/>
        </c:manualLayout>
      </c:layout>
      <c:scatterChart>
        <c:scatterStyle val="lineMarker"/>
        <c:varyColors val="0"/>
        <c:ser>
          <c:idx val="0"/>
          <c:order val="0"/>
          <c:tx>
            <c:v>GCS</c:v>
          </c:tx>
          <c:spPr>
            <a:ln w="12700" cap="rnd">
              <a:solidFill>
                <a:srgbClr val="0056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56FF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ROS!$R$6:$AA$6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4.528084058316611</c:v>
                  </c:pt>
                  <c:pt idx="2">
                    <c:v>3.077805237806521</c:v>
                  </c:pt>
                  <c:pt idx="3">
                    <c:v>5.159210247894316</c:v>
                  </c:pt>
                  <c:pt idx="4">
                    <c:v>3.450891978178924</c:v>
                  </c:pt>
                  <c:pt idx="5">
                    <c:v>3.785166397187442</c:v>
                  </c:pt>
                  <c:pt idx="6">
                    <c:v>3.51007627808008</c:v>
                  </c:pt>
                  <c:pt idx="7">
                    <c:v>3.144352233284255</c:v>
                  </c:pt>
                  <c:pt idx="8">
                    <c:v>3.831901426100854</c:v>
                  </c:pt>
                  <c:pt idx="9">
                    <c:v>4.837101714789548</c:v>
                  </c:pt>
                </c:numCache>
              </c:numRef>
            </c:plus>
            <c:minus>
              <c:numRef>
                <c:f>ROS!$R$6:$AA$6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4.528084058316611</c:v>
                  </c:pt>
                  <c:pt idx="2">
                    <c:v>3.077805237806521</c:v>
                  </c:pt>
                  <c:pt idx="3">
                    <c:v>5.159210247894316</c:v>
                  </c:pt>
                  <c:pt idx="4">
                    <c:v>3.450891978178924</c:v>
                  </c:pt>
                  <c:pt idx="5">
                    <c:v>3.785166397187442</c:v>
                  </c:pt>
                  <c:pt idx="6">
                    <c:v>3.51007627808008</c:v>
                  </c:pt>
                  <c:pt idx="7">
                    <c:v>3.144352233284255</c:v>
                  </c:pt>
                  <c:pt idx="8">
                    <c:v>3.831901426100854</c:v>
                  </c:pt>
                  <c:pt idx="9">
                    <c:v>4.837101714789548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xVal>
            <c:numRef>
              <c:f>ROS!$R$2:$AA$2</c:f>
              <c:numCache>
                <c:formatCode>General</c:formatCode>
                <c:ptCount val="10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  <c:pt idx="9">
                  <c:v>10.0</c:v>
                </c:pt>
              </c:numCache>
            </c:numRef>
          </c:xVal>
          <c:yVal>
            <c:numRef>
              <c:f>ROS!$R$3:$AA$3</c:f>
              <c:numCache>
                <c:formatCode>0.00</c:formatCode>
                <c:ptCount val="10"/>
                <c:pt idx="0">
                  <c:v>0.0</c:v>
                </c:pt>
                <c:pt idx="1">
                  <c:v>25.58778103307235</c:v>
                </c:pt>
                <c:pt idx="2">
                  <c:v>21.42432246252679</c:v>
                </c:pt>
                <c:pt idx="3">
                  <c:v>22.52161091928711</c:v>
                </c:pt>
                <c:pt idx="4">
                  <c:v>20.33469749787774</c:v>
                </c:pt>
                <c:pt idx="5">
                  <c:v>19.83799938831258</c:v>
                </c:pt>
                <c:pt idx="6">
                  <c:v>20.58343953423329</c:v>
                </c:pt>
                <c:pt idx="7">
                  <c:v>20.08992135218564</c:v>
                </c:pt>
                <c:pt idx="8">
                  <c:v>21.52277196693178</c:v>
                </c:pt>
                <c:pt idx="9">
                  <c:v>21.18973250909752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1C-4945-B13A-E3B6E005D629}"/>
            </c:ext>
          </c:extLst>
        </c:ser>
        <c:ser>
          <c:idx val="1"/>
          <c:order val="1"/>
          <c:tx>
            <c:v>ES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ROS!$R$7:$AA$7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1.520795996878842</c:v>
                  </c:pt>
                  <c:pt idx="2">
                    <c:v>0.778554876146984</c:v>
                  </c:pt>
                  <c:pt idx="3">
                    <c:v>1.48601786506393</c:v>
                  </c:pt>
                  <c:pt idx="4">
                    <c:v>1.116089402013437</c:v>
                  </c:pt>
                  <c:pt idx="5">
                    <c:v>1.274261882428378</c:v>
                  </c:pt>
                  <c:pt idx="6">
                    <c:v>1.002913601182368</c:v>
                  </c:pt>
                  <c:pt idx="7">
                    <c:v>0.863089845921515</c:v>
                  </c:pt>
                  <c:pt idx="8">
                    <c:v>0.942205374247795</c:v>
                  </c:pt>
                  <c:pt idx="9">
                    <c:v>0.531078555116788</c:v>
                  </c:pt>
                </c:numCache>
              </c:numRef>
            </c:plus>
            <c:minus>
              <c:numRef>
                <c:f>ROS!$R$7:$AA$7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1.520795996878842</c:v>
                  </c:pt>
                  <c:pt idx="2">
                    <c:v>0.778554876146984</c:v>
                  </c:pt>
                  <c:pt idx="3">
                    <c:v>1.48601786506393</c:v>
                  </c:pt>
                  <c:pt idx="4">
                    <c:v>1.116089402013437</c:v>
                  </c:pt>
                  <c:pt idx="5">
                    <c:v>1.274261882428378</c:v>
                  </c:pt>
                  <c:pt idx="6">
                    <c:v>1.002913601182368</c:v>
                  </c:pt>
                  <c:pt idx="7">
                    <c:v>0.863089845921515</c:v>
                  </c:pt>
                  <c:pt idx="8">
                    <c:v>0.942205374247795</c:v>
                  </c:pt>
                  <c:pt idx="9">
                    <c:v>0.531078555116788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ROS!$R$2:$AA$2</c:f>
              <c:numCache>
                <c:formatCode>General</c:formatCode>
                <c:ptCount val="10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  <c:pt idx="9">
                  <c:v>10.0</c:v>
                </c:pt>
              </c:numCache>
            </c:numRef>
          </c:xVal>
          <c:yVal>
            <c:numRef>
              <c:f>ROS!$R$4:$AA$4</c:f>
              <c:numCache>
                <c:formatCode>0.00</c:formatCode>
                <c:ptCount val="10"/>
                <c:pt idx="0">
                  <c:v>0.0</c:v>
                </c:pt>
                <c:pt idx="1">
                  <c:v>6.393688166066363</c:v>
                </c:pt>
                <c:pt idx="2">
                  <c:v>5.952328250660758</c:v>
                </c:pt>
                <c:pt idx="3">
                  <c:v>5.710381573364452</c:v>
                </c:pt>
                <c:pt idx="4">
                  <c:v>6.140243427466363</c:v>
                </c:pt>
                <c:pt idx="5">
                  <c:v>5.51120921947556</c:v>
                </c:pt>
                <c:pt idx="6">
                  <c:v>7.546045310493627</c:v>
                </c:pt>
                <c:pt idx="7">
                  <c:v>6.756444292725597</c:v>
                </c:pt>
                <c:pt idx="8">
                  <c:v>4.984147481825308</c:v>
                </c:pt>
                <c:pt idx="9">
                  <c:v>5.7470343875697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1C-4945-B13A-E3B6E005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339952"/>
        <c:axId val="-106176352"/>
      </c:scatterChart>
      <c:valAx>
        <c:axId val="-106339952"/>
        <c:scaling>
          <c:orientation val="minMax"/>
          <c:max val="11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Succinate concentration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0460052810877"/>
              <c:y val="0.916984541653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06176352"/>
        <c:crossesAt val="-3.0"/>
        <c:crossBetween val="midCat"/>
      </c:valAx>
      <c:valAx>
        <c:axId val="-106176352"/>
        <c:scaling>
          <c:orientation val="minMax"/>
          <c:max val="30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 b="0" i="0" baseline="0">
                    <a:effectLst/>
                  </a:rPr>
                  <a:t>ROS production</a:t>
                </a:r>
                <a:endParaRPr lang="en-US" sz="800">
                  <a:effectLst/>
                </a:endParaRPr>
              </a:p>
              <a:p>
                <a:pPr>
                  <a:defRPr/>
                </a:pPr>
                <a:r>
                  <a:rPr lang="en-US" sz="800" b="0" i="0" baseline="0">
                    <a:effectLst/>
                  </a:rPr>
                  <a:t>(fmol H</a:t>
                </a:r>
                <a:r>
                  <a:rPr lang="en-US" sz="800" b="0" i="0" baseline="-25000">
                    <a:effectLst/>
                  </a:rPr>
                  <a:t>2</a:t>
                </a:r>
                <a:r>
                  <a:rPr lang="en-US" sz="800" b="0" i="0" baseline="0">
                    <a:effectLst/>
                  </a:rPr>
                  <a:t>O</a:t>
                </a:r>
                <a:r>
                  <a:rPr lang="en-US" sz="800" b="0" i="0" baseline="-25000">
                    <a:effectLst/>
                  </a:rPr>
                  <a:t>2</a:t>
                </a:r>
                <a:r>
                  <a:rPr lang="en-US" sz="800" b="0" i="0" baseline="0">
                    <a:effectLst/>
                  </a:rPr>
                  <a:t> pmol O</a:t>
                </a:r>
                <a:r>
                  <a:rPr lang="en-US" sz="800" b="0" i="0" baseline="-25000">
                    <a:effectLst/>
                  </a:rPr>
                  <a:t>2</a:t>
                </a:r>
                <a:r>
                  <a:rPr lang="en-US" sz="800" b="0" i="0" baseline="30000">
                    <a:effectLst/>
                  </a:rPr>
                  <a:t>-1</a:t>
                </a:r>
                <a:r>
                  <a:rPr lang="en-US" sz="800" b="0" i="0" baseline="0">
                    <a:effectLst/>
                  </a:rPr>
                  <a:t> mg</a:t>
                </a:r>
                <a:r>
                  <a:rPr lang="en-US" sz="800" b="0" i="0" baseline="30000">
                    <a:effectLst/>
                  </a:rPr>
                  <a:t>-1</a:t>
                </a:r>
                <a:r>
                  <a:rPr lang="en-US" sz="800" b="0" i="0" baseline="0">
                    <a:effectLst/>
                  </a:rPr>
                  <a:t>)</a:t>
                </a:r>
                <a:endParaRPr lang="en-US" sz="800">
                  <a:effectLst/>
                </a:endParaRPr>
              </a:p>
              <a:p>
                <a:pPr>
                  <a:defRPr/>
                </a:pPr>
                <a:endParaRPr lang="en-US" sz="800"/>
              </a:p>
            </c:rich>
          </c:tx>
          <c:layout>
            <c:manualLayout>
              <c:xMode val="edge"/>
              <c:yMode val="edge"/>
              <c:x val="0.00414653457415712"/>
              <c:y val="0.308509409998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0633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729455252977"/>
          <c:y val="0.174742220020927"/>
          <c:w val="0.170502736902306"/>
          <c:h val="0.166289892636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4184761931317"/>
          <c:y val="0.207578034579883"/>
          <c:w val="0.719925531745084"/>
          <c:h val="0.630494109070929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0056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56FF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ROS!$B$6:$J$6</c:f>
                <c:numCache>
                  <c:formatCode>General</c:formatCode>
                  <c:ptCount val="9"/>
                  <c:pt idx="0">
                    <c:v>0.535980484122323</c:v>
                  </c:pt>
                  <c:pt idx="1">
                    <c:v>0.564222879189266</c:v>
                  </c:pt>
                  <c:pt idx="2">
                    <c:v>0.459810086367867</c:v>
                  </c:pt>
                  <c:pt idx="3">
                    <c:v>0.823104213997231</c:v>
                  </c:pt>
                  <c:pt idx="4">
                    <c:v>0.661995053399664</c:v>
                  </c:pt>
                  <c:pt idx="5">
                    <c:v>0.760140288966451</c:v>
                  </c:pt>
                  <c:pt idx="6">
                    <c:v>0.633931646096407</c:v>
                  </c:pt>
                  <c:pt idx="7">
                    <c:v>0.720771751985329</c:v>
                  </c:pt>
                  <c:pt idx="8">
                    <c:v>0.967747788322195</c:v>
                  </c:pt>
                </c:numCache>
              </c:numRef>
            </c:plus>
            <c:minus>
              <c:numRef>
                <c:f>ROS!$B$6:$J$6</c:f>
                <c:numCache>
                  <c:formatCode>General</c:formatCode>
                  <c:ptCount val="9"/>
                  <c:pt idx="0">
                    <c:v>0.535980484122323</c:v>
                  </c:pt>
                  <c:pt idx="1">
                    <c:v>0.564222879189266</c:v>
                  </c:pt>
                  <c:pt idx="2">
                    <c:v>0.459810086367867</c:v>
                  </c:pt>
                  <c:pt idx="3">
                    <c:v>0.823104213997231</c:v>
                  </c:pt>
                  <c:pt idx="4">
                    <c:v>0.661995053399664</c:v>
                  </c:pt>
                  <c:pt idx="5">
                    <c:v>0.760140288966451</c:v>
                  </c:pt>
                  <c:pt idx="6">
                    <c:v>0.633931646096407</c:v>
                  </c:pt>
                  <c:pt idx="7">
                    <c:v>0.720771751985329</c:v>
                  </c:pt>
                  <c:pt idx="8">
                    <c:v>0.967747788322195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xVal>
            <c:numRef>
              <c:f>ROS!$B$2:$J$2</c:f>
              <c:numCache>
                <c:formatCode>General</c:formatCode>
                <c:ptCount val="9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</c:numCache>
            </c:numRef>
          </c:xVal>
          <c:yVal>
            <c:numRef>
              <c:f>ROS!$B$3:$J$3</c:f>
              <c:numCache>
                <c:formatCode>0.00</c:formatCode>
                <c:ptCount val="9"/>
                <c:pt idx="0">
                  <c:v>2.27873</c:v>
                </c:pt>
                <c:pt idx="1">
                  <c:v>4.319117499999999</c:v>
                </c:pt>
                <c:pt idx="2">
                  <c:v>4.1751425</c:v>
                </c:pt>
                <c:pt idx="3">
                  <c:v>5.957549999999999</c:v>
                </c:pt>
                <c:pt idx="4">
                  <c:v>5.6425575</c:v>
                </c:pt>
                <c:pt idx="5">
                  <c:v>5.62188</c:v>
                </c:pt>
                <c:pt idx="6">
                  <c:v>5.542019999999999</c:v>
                </c:pt>
                <c:pt idx="7">
                  <c:v>5.942645</c:v>
                </c:pt>
                <c:pt idx="8">
                  <c:v>6.420310000000001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2F-A643-A5B2-610BE14281B7}"/>
            </c:ext>
            <c:ext xmlns:c15="http://schemas.microsoft.com/office/drawing/2012/chart" uri="{02D57815-91ED-43cb-92C2-25804820EDAC}">
              <c15:filteredSeriesTitle>
                <c15:tx>
                  <c:v>GCS</c:v>
                </c15:tx>
              </c15:filteredSeriesTitle>
            </c:ext>
          </c:extLst>
        </c:ser>
        <c:ser>
          <c:idx val="1"/>
          <c:order val="1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ROS!$B$7:$J$7</c:f>
                <c:numCache>
                  <c:formatCode>General</c:formatCode>
                  <c:ptCount val="9"/>
                  <c:pt idx="0">
                    <c:v>0.281262018836529</c:v>
                  </c:pt>
                  <c:pt idx="1">
                    <c:v>0.331066259002635</c:v>
                  </c:pt>
                  <c:pt idx="2">
                    <c:v>0.291994659968294</c:v>
                  </c:pt>
                  <c:pt idx="3">
                    <c:v>0.426309707478026</c:v>
                  </c:pt>
                  <c:pt idx="4">
                    <c:v>0.407828441872315</c:v>
                  </c:pt>
                  <c:pt idx="5">
                    <c:v>0.440031184803986</c:v>
                  </c:pt>
                  <c:pt idx="6">
                    <c:v>0.415161232306197</c:v>
                  </c:pt>
                  <c:pt idx="7">
                    <c:v>0.239424454139505</c:v>
                  </c:pt>
                  <c:pt idx="8">
                    <c:v>0.296999414494372</c:v>
                  </c:pt>
                </c:numCache>
              </c:numRef>
            </c:plus>
            <c:minus>
              <c:numRef>
                <c:f>ROS!$B$7:$J$7</c:f>
                <c:numCache>
                  <c:formatCode>General</c:formatCode>
                  <c:ptCount val="9"/>
                  <c:pt idx="0">
                    <c:v>0.281262018836529</c:v>
                  </c:pt>
                  <c:pt idx="1">
                    <c:v>0.331066259002635</c:v>
                  </c:pt>
                  <c:pt idx="2">
                    <c:v>0.291994659968294</c:v>
                  </c:pt>
                  <c:pt idx="3">
                    <c:v>0.426309707478026</c:v>
                  </c:pt>
                  <c:pt idx="4">
                    <c:v>0.407828441872315</c:v>
                  </c:pt>
                  <c:pt idx="5">
                    <c:v>0.440031184803986</c:v>
                  </c:pt>
                  <c:pt idx="6">
                    <c:v>0.415161232306197</c:v>
                  </c:pt>
                  <c:pt idx="7">
                    <c:v>0.239424454139505</c:v>
                  </c:pt>
                  <c:pt idx="8">
                    <c:v>0.296999414494372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ROS!$B$2:$J$2</c:f>
              <c:numCache>
                <c:formatCode>General</c:formatCode>
                <c:ptCount val="9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1.0</c:v>
                </c:pt>
                <c:pt idx="4">
                  <c:v>1.5</c:v>
                </c:pt>
                <c:pt idx="5">
                  <c:v>2.0</c:v>
                </c:pt>
                <c:pt idx="6">
                  <c:v>2.5</c:v>
                </c:pt>
                <c:pt idx="7">
                  <c:v>5.0</c:v>
                </c:pt>
                <c:pt idx="8">
                  <c:v>7.5</c:v>
                </c:pt>
              </c:numCache>
            </c:numRef>
          </c:xVal>
          <c:yVal>
            <c:numRef>
              <c:f>ROS!$B$4:$J$4</c:f>
              <c:numCache>
                <c:formatCode>0.00</c:formatCode>
                <c:ptCount val="9"/>
                <c:pt idx="0">
                  <c:v>0.70444</c:v>
                </c:pt>
                <c:pt idx="1">
                  <c:v>1.49005</c:v>
                </c:pt>
                <c:pt idx="2">
                  <c:v>1.71105</c:v>
                </c:pt>
                <c:pt idx="3">
                  <c:v>1.72391</c:v>
                </c:pt>
                <c:pt idx="4">
                  <c:v>2.0739</c:v>
                </c:pt>
                <c:pt idx="5">
                  <c:v>1.9705</c:v>
                </c:pt>
                <c:pt idx="6">
                  <c:v>2.49773</c:v>
                </c:pt>
                <c:pt idx="7">
                  <c:v>1.97316</c:v>
                </c:pt>
                <c:pt idx="8">
                  <c:v>1.98113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2F-A643-A5B2-610BE14281B7}"/>
            </c:ext>
            <c:ext xmlns:c15="http://schemas.microsoft.com/office/drawing/2012/chart" uri="{02D57815-91ED-43cb-92C2-25804820EDAC}">
              <c15:filteredSeriesTitle>
                <c15:tx>
                  <c:v>ES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844464"/>
        <c:axId val="-64852512"/>
      </c:scatterChart>
      <c:valAx>
        <c:axId val="-103844464"/>
        <c:scaling>
          <c:orientation val="minMax"/>
          <c:max val="10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Succinate concentration (mM)</a:t>
                </a:r>
              </a:p>
            </c:rich>
          </c:tx>
          <c:layout>
            <c:manualLayout>
              <c:xMode val="edge"/>
              <c:yMode val="edge"/>
              <c:x val="0.354133163933005"/>
              <c:y val="0.907848486963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4852512"/>
        <c:crossesAt val="-3.0"/>
        <c:crossBetween val="midCat"/>
      </c:valAx>
      <c:valAx>
        <c:axId val="-64852512"/>
        <c:scaling>
          <c:orientation val="minMax"/>
          <c:max val="8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 b="0" i="0" baseline="0">
                    <a:effectLst/>
                  </a:rPr>
                  <a:t>ROS production</a:t>
                </a:r>
                <a:endParaRPr lang="en-US" sz="800">
                  <a:effectLst/>
                </a:endParaRPr>
              </a:p>
              <a:p>
                <a:pPr>
                  <a:defRPr/>
                </a:pPr>
                <a:r>
                  <a:rPr lang="en-US" sz="800" b="0" i="0" baseline="0">
                    <a:effectLst/>
                  </a:rPr>
                  <a:t>(fmol H</a:t>
                </a:r>
                <a:r>
                  <a:rPr lang="en-US" sz="800" b="0" i="0" baseline="-25000">
                    <a:effectLst/>
                  </a:rPr>
                  <a:t>2</a:t>
                </a:r>
                <a:r>
                  <a:rPr lang="en-US" sz="800" b="0" i="0" baseline="0">
                    <a:effectLst/>
                  </a:rPr>
                  <a:t>O</a:t>
                </a:r>
                <a:r>
                  <a:rPr lang="en-US" sz="800" b="0" i="0" baseline="-25000">
                    <a:effectLst/>
                  </a:rPr>
                  <a:t>2</a:t>
                </a:r>
                <a:r>
                  <a:rPr lang="en-US" sz="800" b="0" i="0" baseline="0">
                    <a:effectLst/>
                  </a:rPr>
                  <a:t> s</a:t>
                </a:r>
                <a:r>
                  <a:rPr lang="en-US" sz="800" b="0" i="0" baseline="30000">
                    <a:effectLst/>
                  </a:rPr>
                  <a:t>-1</a:t>
                </a:r>
                <a:r>
                  <a:rPr lang="en-US" sz="800" b="0" i="0" baseline="0">
                    <a:effectLst/>
                  </a:rPr>
                  <a:t> mg</a:t>
                </a:r>
                <a:r>
                  <a:rPr lang="en-US" sz="800" b="0" i="0" baseline="30000">
                    <a:effectLst/>
                  </a:rPr>
                  <a:t>-1</a:t>
                </a:r>
                <a:r>
                  <a:rPr lang="en-US" sz="800" b="0" i="0" baseline="0">
                    <a:effectLst/>
                  </a:rPr>
                  <a:t>)</a:t>
                </a:r>
                <a:endParaRPr lang="en-US" sz="800">
                  <a:effectLst/>
                </a:endParaRPr>
              </a:p>
              <a:p>
                <a:pPr>
                  <a:defRPr/>
                </a:pPr>
                <a:endParaRPr lang="en-US" sz="800"/>
              </a:p>
            </c:rich>
          </c:tx>
          <c:layout>
            <c:manualLayout>
              <c:xMode val="edge"/>
              <c:yMode val="edge"/>
              <c:x val="0.0172775590551181"/>
              <c:y val="0.331165062700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0384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646762904637"/>
          <c:y val="0.183939559638379"/>
          <c:w val="0.135357830271216"/>
          <c:h val="0.143449823151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8</xdr:row>
      <xdr:rowOff>12700</xdr:rowOff>
    </xdr:from>
    <xdr:to>
      <xdr:col>6</xdr:col>
      <xdr:colOff>450850</xdr:colOff>
      <xdr:row>21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277090</xdr:colOff>
      <xdr:row>8</xdr:row>
      <xdr:rowOff>60035</xdr:rowOff>
    </xdr:from>
    <xdr:to>
      <xdr:col>18</xdr:col>
      <xdr:colOff>611909</xdr:colOff>
      <xdr:row>21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19743</xdr:colOff>
      <xdr:row>7</xdr:row>
      <xdr:rowOff>201425</xdr:rowOff>
    </xdr:from>
    <xdr:to>
      <xdr:col>16</xdr:col>
      <xdr:colOff>465075</xdr:colOff>
      <xdr:row>21</xdr:row>
      <xdr:rowOff>99825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49388</xdr:colOff>
      <xdr:row>7</xdr:row>
      <xdr:rowOff>53623</xdr:rowOff>
    </xdr:from>
    <xdr:to>
      <xdr:col>23</xdr:col>
      <xdr:colOff>564443</xdr:colOff>
      <xdr:row>21</xdr:row>
      <xdr:rowOff>31045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49388</xdr:colOff>
      <xdr:row>7</xdr:row>
      <xdr:rowOff>81845</xdr:rowOff>
    </xdr:from>
    <xdr:to>
      <xdr:col>23</xdr:col>
      <xdr:colOff>564443</xdr:colOff>
      <xdr:row>21</xdr:row>
      <xdr:rowOff>59267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654050</xdr:colOff>
      <xdr:row>10</xdr:row>
      <xdr:rowOff>127000</xdr:rowOff>
    </xdr:from>
    <xdr:to>
      <xdr:col>8</xdr:col>
      <xdr:colOff>273050</xdr:colOff>
      <xdr:row>24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0.27152</cdr:x>
      <cdr:y>0.54971</cdr:y>
    </cdr:from>
    <cdr:to>
      <cdr:x>0.32284</cdr:x>
      <cdr:y>0.62431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743" y="1523334"/>
          <a:ext cx="234894" cy="20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charset="0"/>
              <a:ea typeface="Arial" charset="0"/>
              <a:cs typeface="Arial" charset="0"/>
            </a:rPr>
            <a:t>*</a:t>
          </a:r>
        </a:p>
      </cdr:txBody>
    </cdr:sp>
  </cdr:relSizeAnchor>
  <cdr:relSizeAnchor xmlns:cdr="http://schemas.openxmlformats.org/drawingml/2006/chartDrawing">
    <cdr:from>
      <cdr:x>0.43034</cdr:x>
      <cdr:y>0.68676</cdr:y>
    </cdr:from>
    <cdr:to>
      <cdr:x>0.48166</cdr:x>
      <cdr:y>0.76136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9664" y="1903114"/>
          <a:ext cx="234894" cy="20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charset="0"/>
              <a:ea typeface="Arial" charset="0"/>
              <a:cs typeface="Arial" charset="0"/>
            </a:rPr>
            <a:t>*</a:t>
          </a:r>
        </a:p>
      </cdr:txBody>
    </cdr:sp>
  </cdr:relSizeAnchor>
  <cdr:relSizeAnchor xmlns:cdr="http://schemas.openxmlformats.org/drawingml/2006/chartDrawing">
    <cdr:from>
      <cdr:x>0.58786</cdr:x>
      <cdr:y>0.5927</cdr:y>
    </cdr:from>
    <cdr:to>
      <cdr:x>0.63918</cdr:x>
      <cdr:y>0.6673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90625" y="1642459"/>
          <a:ext cx="234894" cy="20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charset="0"/>
              <a:ea typeface="Arial" charset="0"/>
              <a:cs typeface="Arial" charset="0"/>
            </a:rPr>
            <a:t>*</a:t>
          </a:r>
        </a:p>
      </cdr:txBody>
    </cdr:sp>
  </cdr:relSizeAnchor>
  <cdr:relSizeAnchor xmlns:cdr="http://schemas.openxmlformats.org/drawingml/2006/chartDrawing">
    <cdr:from>
      <cdr:x>0.74538</cdr:x>
      <cdr:y>0.48063</cdr:y>
    </cdr:from>
    <cdr:to>
      <cdr:x>0.7967</cdr:x>
      <cdr:y>0.55523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11586" y="1331891"/>
          <a:ext cx="234894" cy="20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charset="0"/>
              <a:ea typeface="Arial" charset="0"/>
              <a:cs typeface="Arial" charset="0"/>
            </a:rPr>
            <a:t>*</a:t>
          </a:r>
        </a:p>
      </cdr:txBody>
    </cdr:sp>
  </cdr:relSizeAnchor>
  <cdr:relSizeAnchor xmlns:cdr="http://schemas.openxmlformats.org/drawingml/2006/chartDrawing">
    <cdr:from>
      <cdr:x>0.90895</cdr:x>
      <cdr:y>0.64273</cdr:y>
    </cdr:from>
    <cdr:to>
      <cdr:x>0.96027</cdr:x>
      <cdr:y>0.71733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60276" y="1781106"/>
          <a:ext cx="234894" cy="20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charset="0"/>
              <a:ea typeface="Arial" charset="0"/>
              <a:cs typeface="Arial" charset="0"/>
            </a:rPr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0.73317</cdr:x>
      <cdr:y>0.55072</cdr:y>
    </cdr:from>
    <cdr:to>
      <cdr:x>0.85016</cdr:x>
      <cdr:y>0.67034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4758" y="958515"/>
          <a:ext cx="248088" cy="208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2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36764</xdr:colOff>
      <xdr:row>45</xdr:row>
      <xdr:rowOff>29633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200"/>
          <a:ext cx="14070264" cy="8970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B51"/>
  <sheetViews>
    <sheetView topLeftCell="A22" zoomScale="110" zoomScaleNormal="110" zoomScalePageLayoutView="110" workbookViewId="0">
      <selection activeCell="B42" sqref="B42:K51"/>
    </sheetView>
  </sheetViews>
  <sheetFormatPr baseColWidth="10" defaultRowHeight="16" x14ac:dyDescent="0.2"/>
  <sheetData>
    <row r="1" spans="1:28" x14ac:dyDescent="0.2">
      <c r="B1" s="10"/>
      <c r="C1" s="10"/>
      <c r="D1" s="10"/>
      <c r="E1" s="10"/>
      <c r="F1" s="10"/>
      <c r="G1" s="10"/>
      <c r="H1" s="10" t="s">
        <v>11</v>
      </c>
      <c r="I1" s="10"/>
      <c r="J1" s="10"/>
      <c r="K1" s="10"/>
      <c r="L1" s="10"/>
      <c r="M1" s="10"/>
      <c r="N1" s="10"/>
      <c r="O1" s="10"/>
      <c r="P1" s="10"/>
      <c r="Q1" s="10"/>
      <c r="X1" t="s">
        <v>25</v>
      </c>
      <c r="Y1" t="s">
        <v>26</v>
      </c>
    </row>
    <row r="2" spans="1:28" x14ac:dyDescent="0.2">
      <c r="A2" s="1" t="s">
        <v>0</v>
      </c>
      <c r="B2" s="2">
        <v>0</v>
      </c>
      <c r="C2" s="2">
        <v>0.25</v>
      </c>
      <c r="D2" s="2">
        <v>0.5</v>
      </c>
      <c r="E2" s="2">
        <v>1</v>
      </c>
      <c r="F2" s="2">
        <v>1.5</v>
      </c>
      <c r="G2" s="2">
        <v>2</v>
      </c>
      <c r="H2" s="2">
        <v>2.5</v>
      </c>
      <c r="I2" s="2">
        <v>5</v>
      </c>
      <c r="J2" s="2">
        <v>7.5</v>
      </c>
      <c r="K2" s="2" t="s">
        <v>16</v>
      </c>
      <c r="L2" s="2" t="s">
        <v>17</v>
      </c>
      <c r="M2" s="19" t="s">
        <v>13</v>
      </c>
      <c r="N2" s="19" t="s">
        <v>14</v>
      </c>
      <c r="O2" s="2" t="s">
        <v>15</v>
      </c>
      <c r="P2" s="2" t="s">
        <v>5</v>
      </c>
      <c r="Q2" s="2" t="s">
        <v>18</v>
      </c>
      <c r="R2" s="2" t="s">
        <v>23</v>
      </c>
      <c r="S2" s="2" t="s">
        <v>19</v>
      </c>
      <c r="T2" s="2" t="s">
        <v>20</v>
      </c>
      <c r="U2" s="2" t="s">
        <v>21</v>
      </c>
      <c r="V2" s="2" t="s">
        <v>27</v>
      </c>
      <c r="W2" s="2" t="s">
        <v>22</v>
      </c>
      <c r="X2" s="2" t="s">
        <v>24</v>
      </c>
      <c r="Y2" s="2" t="s">
        <v>24</v>
      </c>
      <c r="AA2" s="2" t="s">
        <v>29</v>
      </c>
    </row>
    <row r="3" spans="1:28" x14ac:dyDescent="0.2">
      <c r="A3" s="3" t="s">
        <v>8</v>
      </c>
      <c r="B3" s="4">
        <f>AVERAGEIF($A$32:$A$51,$A3,B$32:B$51)</f>
        <v>0</v>
      </c>
      <c r="C3" s="4">
        <f t="shared" ref="C3:U4" si="0">AVERAGEIF($A$32:$A$51,$A3,C$32:C$51)</f>
        <v>0.19865000000000005</v>
      </c>
      <c r="D3" s="4">
        <f t="shared" si="0"/>
        <v>0.21554000000000012</v>
      </c>
      <c r="E3" s="4">
        <f t="shared" si="0"/>
        <v>0.33966500000000005</v>
      </c>
      <c r="F3" s="4">
        <f t="shared" si="0"/>
        <v>0.31569500000000011</v>
      </c>
      <c r="G3" s="4">
        <f t="shared" si="0"/>
        <v>0.34415500000000004</v>
      </c>
      <c r="H3" s="4">
        <f t="shared" si="0"/>
        <v>0.31313500000000005</v>
      </c>
      <c r="I3" s="4">
        <f t="shared" si="0"/>
        <v>0.32727500000000009</v>
      </c>
      <c r="J3" s="4">
        <f t="shared" si="0"/>
        <v>0.3331349999999999</v>
      </c>
      <c r="K3" s="4">
        <f t="shared" si="0"/>
        <v>0.35853499999999999</v>
      </c>
      <c r="L3" s="4">
        <f t="shared" si="0"/>
        <v>3.1839500000000003</v>
      </c>
      <c r="M3" s="4">
        <f t="shared" si="0"/>
        <v>4.7086749999999995</v>
      </c>
      <c r="N3" s="4">
        <f t="shared" si="0"/>
        <v>1.0661299999999998</v>
      </c>
      <c r="O3" s="4">
        <f t="shared" si="0"/>
        <v>5.6632599999999993</v>
      </c>
      <c r="P3" s="4">
        <f t="shared" si="0"/>
        <v>2.8254149999999996</v>
      </c>
      <c r="Q3" s="4">
        <f t="shared" si="0"/>
        <v>0.70759500000000009</v>
      </c>
      <c r="R3" s="4">
        <f>AVERAGEIF($A$32:$A$51,$A3,R$32:R$51)</f>
        <v>9.7154595762127816</v>
      </c>
      <c r="S3" s="4">
        <f t="shared" si="0"/>
        <v>5.3094048239738738</v>
      </c>
      <c r="T3" s="4">
        <f t="shared" si="0"/>
        <v>0.62738301389415385</v>
      </c>
      <c r="U3" s="4">
        <f t="shared" si="0"/>
        <v>1.5247249999999997</v>
      </c>
      <c r="V3" s="4"/>
      <c r="W3" s="4">
        <f t="shared" ref="U3:AB4" si="1">AVERAGEIF($A$32:$A$51,$A3,W$32:W$51)</f>
        <v>0.69379052419200526</v>
      </c>
      <c r="X3" s="4">
        <f t="shared" si="1"/>
        <v>0.11977556260430285</v>
      </c>
      <c r="Y3" s="4">
        <f t="shared" si="1"/>
        <v>0.24066322523800876</v>
      </c>
      <c r="Z3" s="4">
        <f t="shared" si="1"/>
        <v>0.81732013338792397</v>
      </c>
      <c r="AA3" s="4">
        <f t="shared" si="1"/>
        <v>0.95458499999999979</v>
      </c>
      <c r="AB3" s="4">
        <f t="shared" si="1"/>
        <v>18.267986661207608</v>
      </c>
    </row>
    <row r="4" spans="1:28" x14ac:dyDescent="0.2">
      <c r="A4" s="6" t="s">
        <v>7</v>
      </c>
      <c r="B4" s="4">
        <f>AVERAGEIF($A$32:$A$51,$A4,B$32:B$51)</f>
        <v>0</v>
      </c>
      <c r="C4" s="4">
        <f t="shared" si="0"/>
        <v>0.22681999999999997</v>
      </c>
      <c r="D4" s="4">
        <f t="shared" si="0"/>
        <v>0.26839000000000002</v>
      </c>
      <c r="E4" s="4">
        <f t="shared" si="0"/>
        <v>0.30241999999999991</v>
      </c>
      <c r="F4" s="4">
        <f t="shared" si="0"/>
        <v>0.31697000000000009</v>
      </c>
      <c r="G4" s="4">
        <f t="shared" si="0"/>
        <v>0.33710000000000007</v>
      </c>
      <c r="H4" s="4">
        <f t="shared" si="0"/>
        <v>0.32532</v>
      </c>
      <c r="I4" s="4">
        <f t="shared" si="0"/>
        <v>0.32472000000000001</v>
      </c>
      <c r="J4" s="4">
        <f t="shared" si="0"/>
        <v>0.37104999999999999</v>
      </c>
      <c r="K4" s="4">
        <f t="shared" si="0"/>
        <v>0.38438</v>
      </c>
      <c r="L4" s="4">
        <f t="shared" si="0"/>
        <v>2.7162299999999995</v>
      </c>
      <c r="M4" s="4">
        <f t="shared" si="0"/>
        <v>3.9666599999999996</v>
      </c>
      <c r="N4" s="4">
        <f t="shared" si="0"/>
        <v>1.0153999999999999</v>
      </c>
      <c r="O4" s="4">
        <f t="shared" si="0"/>
        <v>5.0206299999999988</v>
      </c>
      <c r="P4" s="4">
        <f t="shared" si="0"/>
        <v>2.3318500000000002</v>
      </c>
      <c r="Q4" s="4">
        <f t="shared" si="0"/>
        <v>0.63101999999999991</v>
      </c>
      <c r="R4" s="4">
        <f>AVERAGEIF($A$32:$A$51,$A4,R$32:R$51)</f>
        <v>8.0645735311080706</v>
      </c>
      <c r="S4" s="4">
        <f t="shared" si="0"/>
        <v>4.7514692813419321</v>
      </c>
      <c r="T4" s="4">
        <f t="shared" si="0"/>
        <v>0.58275577758480479</v>
      </c>
      <c r="U4" s="4">
        <f t="shared" si="1"/>
        <v>1.2504300000000002</v>
      </c>
      <c r="V4" s="4"/>
      <c r="W4" s="4">
        <f t="shared" si="1"/>
        <v>0.69539693839385985</v>
      </c>
      <c r="X4" s="4">
        <f t="shared" si="1"/>
        <v>0.14624044171453027</v>
      </c>
      <c r="Y4" s="4">
        <f t="shared" si="1"/>
        <v>0.27312849546505358</v>
      </c>
      <c r="Z4" s="4">
        <f t="shared" si="1"/>
        <v>0.80046112988901508</v>
      </c>
      <c r="AA4" s="4">
        <f t="shared" si="1"/>
        <v>1.0539699999999996</v>
      </c>
      <c r="AB4" s="4">
        <f t="shared" si="1"/>
        <v>19.953887011098512</v>
      </c>
    </row>
    <row r="5" spans="1:28" x14ac:dyDescent="0.2">
      <c r="A5" s="7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">
      <c r="A6" s="3" t="s">
        <v>8</v>
      </c>
      <c r="B6" s="4">
        <f>_xlfn.STDEV.P(B32:B41)/SQRT(COUNTA(B32:B41))</f>
        <v>0</v>
      </c>
      <c r="C6" s="4">
        <f t="shared" ref="C6:Q6" si="2">_xlfn.STDEV.P(C32:C41)/SQRT(COUNTA(C32:C41))</f>
        <v>3.1375408363876339E-2</v>
      </c>
      <c r="D6" s="4">
        <f t="shared" si="2"/>
        <v>2.0272233226756281E-2</v>
      </c>
      <c r="E6" s="4">
        <f t="shared" si="2"/>
        <v>5.7043511484655335E-2</v>
      </c>
      <c r="F6" s="4">
        <f t="shared" si="2"/>
        <v>2.9745702588777449E-2</v>
      </c>
      <c r="G6" s="4">
        <f t="shared" si="2"/>
        <v>3.727671018880286E-2</v>
      </c>
      <c r="H6" s="4">
        <f t="shared" si="2"/>
        <v>2.9483503904726271E-2</v>
      </c>
      <c r="I6" s="4">
        <f t="shared" si="2"/>
        <v>2.4793365291948571E-2</v>
      </c>
      <c r="J6" s="4">
        <f t="shared" si="2"/>
        <v>2.9306202457841622E-2</v>
      </c>
      <c r="K6" s="4">
        <f t="shared" si="2"/>
        <v>3.434107165625442E-2</v>
      </c>
      <c r="L6" s="4">
        <f t="shared" si="2"/>
        <v>0.24839702705547817</v>
      </c>
      <c r="M6" s="4">
        <f t="shared" si="2"/>
        <v>0.45350729835637771</v>
      </c>
      <c r="N6" s="4">
        <f t="shared" si="2"/>
        <v>0.14002248323037286</v>
      </c>
      <c r="O6" s="4">
        <f t="shared" si="2"/>
        <v>0.37704544373324617</v>
      </c>
      <c r="P6" s="4">
        <f t="shared" si="2"/>
        <v>0.25328782343906753</v>
      </c>
      <c r="Q6" s="4">
        <f t="shared" si="2"/>
        <v>0.13827500686132688</v>
      </c>
      <c r="R6" s="4">
        <f t="shared" ref="R6" si="3">_xlfn.STDEV.P(R32:R41)/SQRT(COUNTA(R32:R41))</f>
        <v>1.2417690621076216</v>
      </c>
      <c r="S6" s="4">
        <f t="shared" ref="S6:T6" si="4">_xlfn.STDEV.P(S32:S41)/SQRT(COUNTA(S32:S41))</f>
        <v>1.012626157298494</v>
      </c>
      <c r="T6" s="4">
        <f t="shared" si="4"/>
        <v>5.1692658625642963E-2</v>
      </c>
      <c r="U6" s="4">
        <f t="shared" ref="U6:W6" si="5">_xlfn.STDEV.P(U32:U41)/SQRT(COUNTA(U32:U41))</f>
        <v>0.21379486046792626</v>
      </c>
      <c r="V6" s="4"/>
      <c r="W6" s="4">
        <f t="shared" si="5"/>
        <v>2.354780891056461E-2</v>
      </c>
      <c r="X6" s="4">
        <f t="shared" ref="X6:Y6" si="6">_xlfn.STDEV.P(X32:X41)/SQRT(COUNTA(X32:X41))</f>
        <v>1.4481631937442013E-2</v>
      </c>
      <c r="Y6" s="4">
        <f t="shared" si="6"/>
        <v>3.2087907430483786E-2</v>
      </c>
      <c r="Z6" s="4">
        <f t="shared" ref="Z6:AA6" si="7">_xlfn.STDEV.P(Z32:Z41)/SQRT(COUNTA(Z32:Z41))</f>
        <v>4.033473585412118E-2</v>
      </c>
      <c r="AA6" s="4">
        <f t="shared" si="7"/>
        <v>0.1769576203572481</v>
      </c>
      <c r="AB6" s="4">
        <f t="shared" ref="AB6" si="8">_xlfn.STDEV.P(AB32:AB41)/SQRT(COUNTA(AB32:AB41))</f>
        <v>4.0334735854121204</v>
      </c>
    </row>
    <row r="7" spans="1:28" x14ac:dyDescent="0.2">
      <c r="A7" s="6" t="s">
        <v>7</v>
      </c>
      <c r="B7" s="4">
        <f>_xlfn.STDEV.P(B42:B51)/SQRT(COUNTA(B42:B51))</f>
        <v>0</v>
      </c>
      <c r="C7" s="4">
        <f t="shared" ref="C7:Q7" si="9">_xlfn.STDEV.P(C42:C51)/SQRT(COUNTA(C42:C51))</f>
        <v>2.095584787117907E-2</v>
      </c>
      <c r="D7" s="4">
        <f t="shared" si="9"/>
        <v>1.9664808415034183E-2</v>
      </c>
      <c r="E7" s="4">
        <f t="shared" si="9"/>
        <v>2.9944287602145483E-2</v>
      </c>
      <c r="F7" s="4">
        <f t="shared" si="9"/>
        <v>3.1879165767002074E-2</v>
      </c>
      <c r="G7" s="4">
        <f t="shared" si="9"/>
        <v>3.4413741441464918E-2</v>
      </c>
      <c r="H7" s="4">
        <f t="shared" si="9"/>
        <v>2.9471745112904353E-2</v>
      </c>
      <c r="I7" s="4">
        <f t="shared" si="9"/>
        <v>3.4856003213220008E-2</v>
      </c>
      <c r="J7" s="4">
        <f t="shared" si="9"/>
        <v>3.0392286027872303E-2</v>
      </c>
      <c r="K7" s="4">
        <f t="shared" si="9"/>
        <v>3.6005682329321317E-2</v>
      </c>
      <c r="L7" s="4">
        <f t="shared" si="9"/>
        <v>0.23298361747127236</v>
      </c>
      <c r="M7" s="4">
        <f t="shared" si="9"/>
        <v>0.40080442592366761</v>
      </c>
      <c r="N7" s="4">
        <f t="shared" si="9"/>
        <v>0.12709391724232924</v>
      </c>
      <c r="O7" s="4">
        <f t="shared" si="9"/>
        <v>0.56833486591093552</v>
      </c>
      <c r="P7" s="4">
        <f t="shared" si="9"/>
        <v>0.22346990188837473</v>
      </c>
      <c r="Q7" s="4">
        <f t="shared" si="9"/>
        <v>0.12279205902663251</v>
      </c>
      <c r="R7" s="4">
        <f t="shared" ref="R7" si="10">_xlfn.STDEV.P(R42:R51)/SQRT(COUNTA(R42:R51))</f>
        <v>1.2035224918063157</v>
      </c>
      <c r="S7" s="4">
        <f t="shared" ref="S7:T7" si="11">_xlfn.STDEV.P(S42:S51)/SQRT(COUNTA(S42:S51))</f>
        <v>1.1937735916440531</v>
      </c>
      <c r="T7" s="4">
        <f t="shared" si="11"/>
        <v>3.0472027491560413E-2</v>
      </c>
      <c r="U7" s="4">
        <f t="shared" ref="U7:W7" si="12">_xlfn.STDEV.P(U42:U51)/SQRT(COUNTA(U42:U51))</f>
        <v>0.17101001435588511</v>
      </c>
      <c r="V7" s="4"/>
      <c r="W7" s="4">
        <f t="shared" si="12"/>
        <v>1.2588857543051443E-2</v>
      </c>
      <c r="X7" s="4">
        <f t="shared" ref="X7:Y7" si="13">_xlfn.STDEV.P(X42:X51)/SQRT(COUNTA(X42:X51))</f>
        <v>1.6150742037224882E-2</v>
      </c>
      <c r="Y7" s="4">
        <f t="shared" si="13"/>
        <v>2.864865765727961E-2</v>
      </c>
      <c r="Z7" s="4">
        <f t="shared" ref="Z7:AA7" si="14">_xlfn.STDEV.P(Z42:Z51)/SQRT(COUNTA(Z42:Z51))</f>
        <v>2.4369398518869812E-2</v>
      </c>
      <c r="AA7" s="4">
        <f t="shared" si="14"/>
        <v>0.20039695808569555</v>
      </c>
      <c r="AB7" s="4">
        <f t="shared" ref="AB7" si="15">_xlfn.STDEV.P(AB42:AB51)/SQRT(COUNTA(AB42:AB51))</f>
        <v>2.4369398518869794</v>
      </c>
    </row>
    <row r="29" spans="1:28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28" x14ac:dyDescent="0.2">
      <c r="B30" s="10"/>
      <c r="C30" s="10"/>
      <c r="D30" s="10"/>
      <c r="E30" s="10"/>
      <c r="F30" s="10"/>
      <c r="G30" s="10"/>
      <c r="H30" s="10" t="s">
        <v>11</v>
      </c>
      <c r="I30" s="10"/>
      <c r="J30" s="10"/>
      <c r="K30" s="10"/>
      <c r="L30" s="10"/>
      <c r="M30" s="10"/>
      <c r="N30" s="10"/>
      <c r="O30" s="10"/>
      <c r="P30" s="10"/>
      <c r="Q30" s="10"/>
      <c r="X30" t="s">
        <v>25</v>
      </c>
      <c r="Y30" t="s">
        <v>26</v>
      </c>
    </row>
    <row r="31" spans="1:28" x14ac:dyDescent="0.2">
      <c r="A31" s="1" t="s">
        <v>0</v>
      </c>
      <c r="B31" s="2">
        <v>0</v>
      </c>
      <c r="C31" s="2">
        <v>0.25</v>
      </c>
      <c r="D31" s="2">
        <v>0.5</v>
      </c>
      <c r="E31" s="2">
        <v>1</v>
      </c>
      <c r="F31" s="2">
        <v>1.5</v>
      </c>
      <c r="G31" s="2">
        <v>2</v>
      </c>
      <c r="H31" s="2">
        <v>2.5</v>
      </c>
      <c r="I31" s="2">
        <v>5</v>
      </c>
      <c r="J31" s="2">
        <v>7.5</v>
      </c>
      <c r="K31" s="2">
        <v>10</v>
      </c>
      <c r="L31" s="2" t="s">
        <v>1</v>
      </c>
      <c r="M31" s="2" t="s">
        <v>2</v>
      </c>
      <c r="N31" s="2" t="s">
        <v>3</v>
      </c>
      <c r="O31" s="2" t="s">
        <v>4</v>
      </c>
      <c r="P31" s="2" t="s">
        <v>5</v>
      </c>
      <c r="Q31" s="2" t="s">
        <v>6</v>
      </c>
      <c r="R31" s="2" t="s">
        <v>23</v>
      </c>
      <c r="S31" s="2" t="s">
        <v>19</v>
      </c>
      <c r="T31" s="2" t="s">
        <v>20</v>
      </c>
      <c r="U31" s="2" t="s">
        <v>21</v>
      </c>
      <c r="V31" s="2" t="s">
        <v>27</v>
      </c>
      <c r="W31" s="2" t="s">
        <v>22</v>
      </c>
      <c r="X31" s="2" t="s">
        <v>24</v>
      </c>
      <c r="Y31" s="2" t="s">
        <v>24</v>
      </c>
      <c r="AA31" s="2" t="s">
        <v>29</v>
      </c>
    </row>
    <row r="32" spans="1:28" x14ac:dyDescent="0.2">
      <c r="A32" s="3" t="s">
        <v>8</v>
      </c>
      <c r="B32">
        <v>0</v>
      </c>
      <c r="C32" s="4">
        <v>0.24359999999999982</v>
      </c>
      <c r="D32" s="4">
        <v>0.2506999999999997</v>
      </c>
      <c r="E32" s="4">
        <v>0.27849999999999975</v>
      </c>
      <c r="F32" s="4">
        <v>0.24809999999999999</v>
      </c>
      <c r="G32" s="4">
        <v>0.22569999999999979</v>
      </c>
      <c r="H32" s="4">
        <v>0.20889999999999986</v>
      </c>
      <c r="I32" s="4">
        <v>0.26489999999999991</v>
      </c>
      <c r="J32" s="4">
        <v>0.2567999999999997</v>
      </c>
      <c r="K32" s="4">
        <v>0.22569999999999979</v>
      </c>
      <c r="L32" s="4">
        <v>4.2115999999999998</v>
      </c>
      <c r="M32" s="4">
        <v>6.1648999999999994</v>
      </c>
      <c r="N32" s="4">
        <v>0.45109999999999983</v>
      </c>
      <c r="O32" s="4">
        <v>5.9877000000000002</v>
      </c>
      <c r="P32" s="4">
        <f>L32-K32</f>
        <v>3.9859</v>
      </c>
      <c r="Q32" s="4">
        <f>N32-K32</f>
        <v>0.22540000000000004</v>
      </c>
      <c r="R32" s="4">
        <f t="shared" ref="R32:R51" si="16">L32/K32</f>
        <v>18.660168365086413</v>
      </c>
      <c r="S32" s="4">
        <f>M32/N32</f>
        <v>13.666371092884065</v>
      </c>
      <c r="T32" s="4">
        <f t="shared" ref="T32:T51" si="17">(M32-N32)/O32</f>
        <v>0.95425622526178644</v>
      </c>
      <c r="U32" s="4">
        <f t="shared" ref="U32:U51" si="18">M32-L32</f>
        <v>1.9532999999999996</v>
      </c>
      <c r="V32" s="4">
        <f>1-W32</f>
        <v>0.31684212233775078</v>
      </c>
      <c r="W32" s="4">
        <f>L32/M32</f>
        <v>0.68315787766224922</v>
      </c>
      <c r="X32" s="8">
        <f>K32/L32</f>
        <v>5.35900845284452E-2</v>
      </c>
      <c r="Y32" s="8">
        <f>N32/M32</f>
        <v>7.3172314230563335E-2</v>
      </c>
      <c r="Z32">
        <f>M32/O32</f>
        <v>1.0295940010354558</v>
      </c>
      <c r="AA32" s="4">
        <f>O32-M32</f>
        <v>-0.17719999999999914</v>
      </c>
      <c r="AB32">
        <f>(AA32/O32)*100</f>
        <v>-2.9594001035455872</v>
      </c>
    </row>
    <row r="33" spans="1:28" x14ac:dyDescent="0.2">
      <c r="A33" s="3" t="s">
        <v>8</v>
      </c>
      <c r="B33">
        <v>0</v>
      </c>
      <c r="C33" s="4">
        <v>0.23180000000000012</v>
      </c>
      <c r="D33" s="4">
        <v>0.27650000000000008</v>
      </c>
      <c r="E33" s="4">
        <v>0.34324999999999994</v>
      </c>
      <c r="F33" s="4">
        <v>0.28064999999999996</v>
      </c>
      <c r="G33" s="4">
        <v>0.42865000000000009</v>
      </c>
      <c r="H33" s="4">
        <v>0.38895000000000002</v>
      </c>
      <c r="I33" s="4">
        <v>0.46965000000000001</v>
      </c>
      <c r="J33" s="4">
        <v>0.49864999999999993</v>
      </c>
      <c r="K33" s="4">
        <v>0.57655000000000001</v>
      </c>
      <c r="L33" s="4">
        <v>3.1244000000000001</v>
      </c>
      <c r="M33" s="4">
        <v>5.0909499999999994</v>
      </c>
      <c r="N33" s="4">
        <v>0.63400000000000001</v>
      </c>
      <c r="O33" s="4">
        <v>5.3475999999999999</v>
      </c>
      <c r="P33" s="4">
        <f t="shared" ref="P33:P51" si="19">L33-K33</f>
        <v>2.5478499999999999</v>
      </c>
      <c r="Q33" s="4">
        <f t="shared" ref="Q33:Q51" si="20">N33-K33</f>
        <v>5.7450000000000001E-2</v>
      </c>
      <c r="R33" s="4">
        <f t="shared" si="16"/>
        <v>5.4191310380712858</v>
      </c>
      <c r="S33" s="4">
        <f t="shared" ref="S33:S51" si="21">M33/N33</f>
        <v>8.0298895899053626</v>
      </c>
      <c r="T33" s="4">
        <f t="shared" si="17"/>
        <v>0.83344864986162004</v>
      </c>
      <c r="U33" s="4">
        <f t="shared" si="18"/>
        <v>1.9665499999999994</v>
      </c>
      <c r="V33" s="4">
        <f t="shared" ref="V33:V51" si="22">1-W33</f>
        <v>0.38628350307899306</v>
      </c>
      <c r="W33" s="4">
        <f t="shared" ref="W33:W51" si="23">L33/M33</f>
        <v>0.61371649692100694</v>
      </c>
      <c r="X33" s="8">
        <f t="shared" ref="X33:X51" si="24">K33/L33</f>
        <v>0.18453143003456662</v>
      </c>
      <c r="Y33" s="8">
        <f t="shared" ref="Y33:Y51" si="25">N33/M33</f>
        <v>0.12453471356033748</v>
      </c>
      <c r="Z33">
        <f t="shared" ref="Z33:Z50" si="26">M33/O33</f>
        <v>0.95200650759219074</v>
      </c>
      <c r="AA33" s="4">
        <f t="shared" ref="AA33:AA51" si="27">O33-M33</f>
        <v>0.25665000000000049</v>
      </c>
      <c r="AB33">
        <f t="shared" ref="AB33:AB51" si="28">(AA33/O33)*100</f>
        <v>4.79934924078092</v>
      </c>
    </row>
    <row r="34" spans="1:28" x14ac:dyDescent="0.2">
      <c r="A34" s="3" t="s">
        <v>8</v>
      </c>
      <c r="B34">
        <v>0</v>
      </c>
      <c r="C34" s="4">
        <v>0.16529999999999978</v>
      </c>
      <c r="D34" s="4">
        <v>0.20149999999999979</v>
      </c>
      <c r="E34" s="4">
        <v>0.23939999999999984</v>
      </c>
      <c r="F34" s="4">
        <v>0.25749999999999984</v>
      </c>
      <c r="G34" s="4">
        <v>0.26290000000000013</v>
      </c>
      <c r="H34" s="4">
        <v>0.24299999999999988</v>
      </c>
      <c r="I34" s="4">
        <v>0.27099999999999991</v>
      </c>
      <c r="J34" s="4">
        <v>0.29239999999999977</v>
      </c>
      <c r="K34" s="4">
        <v>0.2804000000000002</v>
      </c>
      <c r="L34" s="4">
        <v>2.2374999999999998</v>
      </c>
      <c r="M34" s="4">
        <v>2.8395000000000001</v>
      </c>
      <c r="N34" s="4">
        <v>0.80250000000000021</v>
      </c>
      <c r="O34" s="4">
        <v>4.4760999999999997</v>
      </c>
      <c r="P34" s="4">
        <f t="shared" si="19"/>
        <v>1.9570999999999996</v>
      </c>
      <c r="Q34" s="4">
        <f t="shared" si="20"/>
        <v>0.52210000000000001</v>
      </c>
      <c r="R34" s="4">
        <f t="shared" si="16"/>
        <v>7.9796718972895802</v>
      </c>
      <c r="S34" s="4">
        <f t="shared" si="21"/>
        <v>3.5383177570093451</v>
      </c>
      <c r="T34" s="4">
        <f t="shared" si="17"/>
        <v>0.45508366658475013</v>
      </c>
      <c r="U34" s="4">
        <f t="shared" si="18"/>
        <v>0.60200000000000031</v>
      </c>
      <c r="V34" s="4">
        <f t="shared" si="22"/>
        <v>0.21200915654164476</v>
      </c>
      <c r="W34" s="4">
        <f t="shared" si="23"/>
        <v>0.78799084345835524</v>
      </c>
      <c r="X34" s="8">
        <f t="shared" si="24"/>
        <v>0.12531843575419005</v>
      </c>
      <c r="Y34" s="8">
        <f t="shared" si="25"/>
        <v>0.28262017960908614</v>
      </c>
      <c r="Z34">
        <f t="shared" si="26"/>
        <v>0.63436920533500152</v>
      </c>
      <c r="AA34" s="4">
        <f t="shared" si="27"/>
        <v>1.6365999999999996</v>
      </c>
      <c r="AB34">
        <f t="shared" si="28"/>
        <v>36.56307946649985</v>
      </c>
    </row>
    <row r="35" spans="1:28" x14ac:dyDescent="0.2">
      <c r="A35" s="3" t="s">
        <v>8</v>
      </c>
      <c r="B35">
        <v>0</v>
      </c>
      <c r="C35" s="4">
        <v>0.39570000000000016</v>
      </c>
      <c r="D35" s="4">
        <v>0.29049999999999998</v>
      </c>
      <c r="E35" s="4">
        <v>0.53020000000000023</v>
      </c>
      <c r="F35" s="4">
        <v>0.46640000000000015</v>
      </c>
      <c r="G35" s="4">
        <v>0.53440000000000021</v>
      </c>
      <c r="H35" s="4">
        <v>0.41320000000000001</v>
      </c>
      <c r="I35" s="4">
        <v>0.3660000000000001</v>
      </c>
      <c r="J35" s="4">
        <v>0.40240000000000009</v>
      </c>
      <c r="K35" s="4">
        <v>0.35560000000000014</v>
      </c>
      <c r="L35" s="4">
        <v>3.2672999999999996</v>
      </c>
      <c r="M35" s="4">
        <v>4.8321000000000005</v>
      </c>
      <c r="N35" s="4">
        <v>1.3461000000000003</v>
      </c>
      <c r="O35" s="4">
        <v>5.9626000000000001</v>
      </c>
      <c r="P35" s="4">
        <f t="shared" si="19"/>
        <v>2.9116999999999997</v>
      </c>
      <c r="Q35" s="4">
        <f t="shared" si="20"/>
        <v>0.99050000000000016</v>
      </c>
      <c r="R35" s="4">
        <f t="shared" si="16"/>
        <v>9.1881327334083203</v>
      </c>
      <c r="S35" s="4">
        <f t="shared" si="21"/>
        <v>3.5897035881435255</v>
      </c>
      <c r="T35" s="4">
        <f t="shared" si="17"/>
        <v>0.58464428269546842</v>
      </c>
      <c r="U35" s="4">
        <f t="shared" si="18"/>
        <v>1.5648000000000009</v>
      </c>
      <c r="V35" s="4">
        <f t="shared" si="22"/>
        <v>0.323834357732663</v>
      </c>
      <c r="W35" s="4">
        <f t="shared" si="23"/>
        <v>0.676165642267337</v>
      </c>
      <c r="X35" s="8">
        <f t="shared" si="24"/>
        <v>0.10883604199185877</v>
      </c>
      <c r="Y35" s="8">
        <f t="shared" si="25"/>
        <v>0.27857453281182099</v>
      </c>
      <c r="Z35">
        <f t="shared" si="26"/>
        <v>0.81040150270016442</v>
      </c>
      <c r="AA35" s="4">
        <f t="shared" si="27"/>
        <v>1.1304999999999996</v>
      </c>
      <c r="AB35">
        <f t="shared" si="28"/>
        <v>18.959849729983556</v>
      </c>
    </row>
    <row r="36" spans="1:28" x14ac:dyDescent="0.2">
      <c r="A36" s="3" t="s">
        <v>8</v>
      </c>
      <c r="B36">
        <v>0</v>
      </c>
      <c r="C36" s="4">
        <v>0.33800000000000052</v>
      </c>
      <c r="D36" s="4">
        <v>0.31100000000000128</v>
      </c>
      <c r="E36" s="4">
        <v>0.8010000000000006</v>
      </c>
      <c r="F36" s="4">
        <v>0.50000000000000044</v>
      </c>
      <c r="G36" s="4">
        <v>0.54499999999999993</v>
      </c>
      <c r="H36" s="4">
        <v>0.47500000000000098</v>
      </c>
      <c r="I36" s="4">
        <v>0.31500000000000083</v>
      </c>
      <c r="J36" s="4">
        <v>0.28620000000000001</v>
      </c>
      <c r="K36" s="4">
        <v>0.42759999999999998</v>
      </c>
      <c r="L36" s="4">
        <v>3.8823999999999996</v>
      </c>
      <c r="M36" s="4">
        <v>6.1248000000000005</v>
      </c>
      <c r="N36" s="4">
        <v>0.98130000000000006</v>
      </c>
      <c r="O36" s="4">
        <v>7.4061999999999992</v>
      </c>
      <c r="P36" s="4">
        <f t="shared" si="19"/>
        <v>3.4547999999999996</v>
      </c>
      <c r="Q36" s="4">
        <f t="shared" si="20"/>
        <v>0.55370000000000008</v>
      </c>
      <c r="R36" s="4">
        <f t="shared" si="16"/>
        <v>9.079513564078578</v>
      </c>
      <c r="S36" s="4">
        <f t="shared" si="21"/>
        <v>6.2415163558544791</v>
      </c>
      <c r="T36" s="4">
        <f t="shared" si="17"/>
        <v>0.69448570116929076</v>
      </c>
      <c r="U36" s="4">
        <f t="shared" si="18"/>
        <v>2.2424000000000008</v>
      </c>
      <c r="V36" s="4">
        <f t="shared" si="22"/>
        <v>0.36611807732497403</v>
      </c>
      <c r="W36" s="4">
        <f t="shared" si="23"/>
        <v>0.63388192267502597</v>
      </c>
      <c r="X36" s="8">
        <f t="shared" si="24"/>
        <v>0.11013805893261901</v>
      </c>
      <c r="Y36" s="8">
        <f t="shared" si="25"/>
        <v>0.1602174764890282</v>
      </c>
      <c r="Z36">
        <f t="shared" si="26"/>
        <v>0.82698279819610609</v>
      </c>
      <c r="AA36" s="4">
        <f t="shared" si="27"/>
        <v>1.2813999999999988</v>
      </c>
      <c r="AB36">
        <f t="shared" si="28"/>
        <v>17.301720180389388</v>
      </c>
    </row>
    <row r="37" spans="1:28" x14ac:dyDescent="0.2">
      <c r="A37" s="3" t="s">
        <v>8</v>
      </c>
      <c r="B37">
        <v>0</v>
      </c>
      <c r="C37" s="4">
        <v>0.19250000000000012</v>
      </c>
      <c r="D37" s="4">
        <v>0.2339</v>
      </c>
      <c r="E37" s="4">
        <v>0.31669999999999998</v>
      </c>
      <c r="F37" s="4">
        <v>0.34850000000000003</v>
      </c>
      <c r="G37" s="4">
        <v>0.33879999999999999</v>
      </c>
      <c r="H37" s="4">
        <v>0.32410000000000005</v>
      </c>
      <c r="I37" s="4">
        <v>0.35179999999999989</v>
      </c>
      <c r="J37" s="4">
        <v>0.35260000000000025</v>
      </c>
      <c r="K37" s="4">
        <v>0.35590000000000011</v>
      </c>
      <c r="L37" s="4">
        <v>4.5814000000000004</v>
      </c>
      <c r="M37" s="4">
        <v>7.1954000000000002</v>
      </c>
      <c r="N37" s="4">
        <v>1.7858000000000001</v>
      </c>
      <c r="O37" s="4">
        <v>8.0991999999999997</v>
      </c>
      <c r="P37" s="4">
        <f t="shared" si="19"/>
        <v>4.2255000000000003</v>
      </c>
      <c r="Q37" s="4">
        <f t="shared" si="20"/>
        <v>1.4298999999999999</v>
      </c>
      <c r="R37" s="4">
        <f t="shared" si="16"/>
        <v>12.872717055352624</v>
      </c>
      <c r="S37" s="4">
        <f t="shared" si="21"/>
        <v>4.0292305969313471</v>
      </c>
      <c r="T37" s="4">
        <f t="shared" si="17"/>
        <v>0.66791781904385628</v>
      </c>
      <c r="U37" s="4">
        <f t="shared" si="18"/>
        <v>2.6139999999999999</v>
      </c>
      <c r="V37" s="4">
        <f t="shared" si="22"/>
        <v>0.36328765600244595</v>
      </c>
      <c r="W37" s="4">
        <f t="shared" si="23"/>
        <v>0.63671234399755405</v>
      </c>
      <c r="X37" s="8">
        <f t="shared" si="24"/>
        <v>7.7683677478500038E-2</v>
      </c>
      <c r="Y37" s="8">
        <f t="shared" si="25"/>
        <v>0.24818634127359146</v>
      </c>
      <c r="Z37">
        <f t="shared" si="26"/>
        <v>0.88840873172659029</v>
      </c>
      <c r="AA37" s="4">
        <f t="shared" si="27"/>
        <v>0.90379999999999949</v>
      </c>
      <c r="AB37">
        <f t="shared" si="28"/>
        <v>11.159126827340966</v>
      </c>
    </row>
    <row r="38" spans="1:28" x14ac:dyDescent="0.2">
      <c r="A38" s="3" t="s">
        <v>8</v>
      </c>
      <c r="B38">
        <v>0</v>
      </c>
      <c r="C38" s="4">
        <v>0.10159999999999991</v>
      </c>
      <c r="D38" s="4">
        <v>0.13349999999999995</v>
      </c>
      <c r="E38" s="4">
        <v>0.22279999999999989</v>
      </c>
      <c r="F38" s="4">
        <v>0.23740000000000006</v>
      </c>
      <c r="G38" s="4">
        <v>0.21079999999999988</v>
      </c>
      <c r="H38" s="4">
        <v>0.19819999999999993</v>
      </c>
      <c r="I38" s="4">
        <v>0.23629999999999995</v>
      </c>
      <c r="J38" s="4">
        <v>0.19320000000000004</v>
      </c>
      <c r="K38" s="4">
        <v>0.2427999999999999</v>
      </c>
      <c r="L38" s="4">
        <v>3.1021000000000001</v>
      </c>
      <c r="M38" s="4">
        <v>4.6190999999999995</v>
      </c>
      <c r="N38" s="4">
        <v>1.1032999999999999</v>
      </c>
      <c r="O38" s="4">
        <v>5.3711000000000002</v>
      </c>
      <c r="P38" s="4">
        <f t="shared" si="19"/>
        <v>2.8593000000000002</v>
      </c>
      <c r="Q38" s="4">
        <f t="shared" si="20"/>
        <v>0.86050000000000004</v>
      </c>
      <c r="R38" s="4">
        <f t="shared" si="16"/>
        <v>12.776359143327847</v>
      </c>
      <c r="S38" s="4">
        <f t="shared" si="21"/>
        <v>4.1866219523248436</v>
      </c>
      <c r="T38" s="4">
        <f t="shared" si="17"/>
        <v>0.65457727467371662</v>
      </c>
      <c r="U38" s="4">
        <f t="shared" si="18"/>
        <v>1.5169999999999995</v>
      </c>
      <c r="V38" s="4">
        <f t="shared" si="22"/>
        <v>0.32841895607369398</v>
      </c>
      <c r="W38" s="4">
        <f t="shared" si="23"/>
        <v>0.67158104392630602</v>
      </c>
      <c r="X38" s="8">
        <f t="shared" si="24"/>
        <v>7.8269559330775895E-2</v>
      </c>
      <c r="Y38" s="8">
        <f t="shared" si="25"/>
        <v>0.23885605420969455</v>
      </c>
      <c r="Z38">
        <f t="shared" si="26"/>
        <v>0.85999143564632929</v>
      </c>
      <c r="AA38" s="4">
        <f t="shared" si="27"/>
        <v>0.75200000000000067</v>
      </c>
      <c r="AB38">
        <f t="shared" si="28"/>
        <v>14.000856435367067</v>
      </c>
    </row>
    <row r="39" spans="1:28" x14ac:dyDescent="0.2">
      <c r="A39" s="3" t="s">
        <v>8</v>
      </c>
      <c r="B39">
        <v>0</v>
      </c>
      <c r="C39" s="4">
        <v>9.3899999999999872E-2</v>
      </c>
      <c r="D39" s="4">
        <v>0.13159999999999994</v>
      </c>
      <c r="E39" s="4">
        <v>0.19320000000000004</v>
      </c>
      <c r="F39" s="4">
        <v>0.23239999999999994</v>
      </c>
      <c r="G39" s="4">
        <v>0.24289999999999989</v>
      </c>
      <c r="H39" s="4">
        <v>0.22519999999999984</v>
      </c>
      <c r="I39" s="4">
        <v>0.25120000000000009</v>
      </c>
      <c r="J39" s="4">
        <v>0.27629999999999977</v>
      </c>
      <c r="K39" s="4">
        <v>0.29659999999999997</v>
      </c>
      <c r="L39" s="4">
        <v>2.8487</v>
      </c>
      <c r="M39" s="4">
        <v>4.1060999999999996</v>
      </c>
      <c r="N39" s="4">
        <v>1.3993999999999998</v>
      </c>
      <c r="O39" s="4">
        <v>4.8572999999999995</v>
      </c>
      <c r="P39" s="4">
        <f t="shared" si="19"/>
        <v>2.5521000000000003</v>
      </c>
      <c r="Q39" s="4">
        <f t="shared" si="20"/>
        <v>1.1027999999999998</v>
      </c>
      <c r="R39" s="4">
        <f t="shared" si="16"/>
        <v>9.6045178691840878</v>
      </c>
      <c r="S39" s="4">
        <f t="shared" si="21"/>
        <v>2.9341860797484638</v>
      </c>
      <c r="T39" s="4">
        <f t="shared" si="17"/>
        <v>0.55724373623206302</v>
      </c>
      <c r="U39" s="4">
        <f t="shared" si="18"/>
        <v>1.2573999999999996</v>
      </c>
      <c r="V39" s="4">
        <f t="shared" si="22"/>
        <v>0.30622732032829203</v>
      </c>
      <c r="W39" s="4">
        <f t="shared" si="23"/>
        <v>0.69377267967170797</v>
      </c>
      <c r="X39" s="8">
        <f t="shared" si="24"/>
        <v>0.10411766770807736</v>
      </c>
      <c r="Y39" s="8">
        <f t="shared" si="25"/>
        <v>0.34081001436886582</v>
      </c>
      <c r="Z39">
        <f t="shared" si="26"/>
        <v>0.84534617997653017</v>
      </c>
      <c r="AA39" s="4">
        <f t="shared" si="27"/>
        <v>0.75119999999999987</v>
      </c>
      <c r="AB39">
        <f t="shared" si="28"/>
        <v>15.465382002346981</v>
      </c>
    </row>
    <row r="40" spans="1:28" x14ac:dyDescent="0.2">
      <c r="A40" s="3" t="s">
        <v>8</v>
      </c>
      <c r="B40">
        <v>0</v>
      </c>
      <c r="C40" s="4">
        <v>0.12840000000000007</v>
      </c>
      <c r="D40" s="4">
        <v>0.19140000000000001</v>
      </c>
      <c r="E40" s="4">
        <v>0.28700000000000014</v>
      </c>
      <c r="F40" s="4">
        <v>0.35400000000000009</v>
      </c>
      <c r="G40" s="4">
        <v>0.38070000000000004</v>
      </c>
      <c r="H40" s="4">
        <v>0.38950000000000018</v>
      </c>
      <c r="I40" s="4">
        <v>0.45579999999999998</v>
      </c>
      <c r="J40" s="4">
        <v>0.47340000000000004</v>
      </c>
      <c r="K40" s="4">
        <v>0.50930000000000009</v>
      </c>
      <c r="L40" s="4">
        <v>2.4609000000000001</v>
      </c>
      <c r="M40" s="4">
        <v>3.6792000000000002</v>
      </c>
      <c r="N40" s="4">
        <v>1.6311</v>
      </c>
      <c r="O40" s="4">
        <v>4.9994999999999994</v>
      </c>
      <c r="P40" s="4">
        <f t="shared" si="19"/>
        <v>1.9516</v>
      </c>
      <c r="Q40" s="4">
        <f t="shared" si="20"/>
        <v>1.1217999999999999</v>
      </c>
      <c r="R40" s="4">
        <f t="shared" si="16"/>
        <v>4.8319261731788723</v>
      </c>
      <c r="S40" s="4">
        <f t="shared" si="21"/>
        <v>2.2556556924774696</v>
      </c>
      <c r="T40" s="4">
        <f t="shared" si="17"/>
        <v>0.40966096609660974</v>
      </c>
      <c r="U40" s="4">
        <f t="shared" si="18"/>
        <v>1.2183000000000002</v>
      </c>
      <c r="V40" s="4">
        <f t="shared" si="22"/>
        <v>0.33113176777560338</v>
      </c>
      <c r="W40" s="4">
        <f t="shared" si="23"/>
        <v>0.66886823222439662</v>
      </c>
      <c r="X40" s="8">
        <f t="shared" si="24"/>
        <v>0.20695680442114675</v>
      </c>
      <c r="Y40" s="8">
        <f t="shared" si="25"/>
        <v>0.44333007175472927</v>
      </c>
      <c r="Z40">
        <f t="shared" si="26"/>
        <v>0.73591359135913603</v>
      </c>
      <c r="AA40" s="4">
        <f t="shared" si="27"/>
        <v>1.3202999999999991</v>
      </c>
      <c r="AB40">
        <f t="shared" si="28"/>
        <v>26.408640864086397</v>
      </c>
    </row>
    <row r="41" spans="1:28" x14ac:dyDescent="0.2">
      <c r="A41" s="3" t="s">
        <v>8</v>
      </c>
      <c r="B41">
        <v>0</v>
      </c>
      <c r="C41" s="4">
        <v>9.5700000000000118E-2</v>
      </c>
      <c r="D41" s="4">
        <v>0.13480000000000003</v>
      </c>
      <c r="E41" s="4">
        <v>0.1846000000000001</v>
      </c>
      <c r="F41" s="4">
        <v>0.23200000000000021</v>
      </c>
      <c r="G41" s="4">
        <v>0.27170000000000005</v>
      </c>
      <c r="H41" s="4">
        <v>0.26529999999999987</v>
      </c>
      <c r="I41" s="4">
        <v>0.29110000000000014</v>
      </c>
      <c r="J41" s="4">
        <v>0.29939999999999989</v>
      </c>
      <c r="K41" s="4">
        <v>0.31490000000000018</v>
      </c>
      <c r="L41" s="4">
        <v>2.1232000000000002</v>
      </c>
      <c r="M41" s="4">
        <v>2.4346999999999999</v>
      </c>
      <c r="N41" s="4">
        <v>0.52669999999999995</v>
      </c>
      <c r="O41" s="4">
        <v>4.1252999999999993</v>
      </c>
      <c r="P41" s="4">
        <f t="shared" si="19"/>
        <v>1.8083</v>
      </c>
      <c r="Q41" s="4">
        <f t="shared" si="20"/>
        <v>0.21179999999999977</v>
      </c>
      <c r="R41" s="4">
        <f t="shared" si="16"/>
        <v>6.7424579231502033</v>
      </c>
      <c r="S41" s="4">
        <f t="shared" si="21"/>
        <v>4.6225555344598446</v>
      </c>
      <c r="T41" s="4">
        <f t="shared" si="17"/>
        <v>0.46251181732237662</v>
      </c>
      <c r="U41" s="4">
        <f t="shared" si="18"/>
        <v>0.31149999999999967</v>
      </c>
      <c r="V41" s="4">
        <f t="shared" si="22"/>
        <v>0.12794184088388705</v>
      </c>
      <c r="W41" s="4">
        <f t="shared" si="23"/>
        <v>0.87205815911611295</v>
      </c>
      <c r="X41" s="8">
        <f t="shared" si="24"/>
        <v>0.14831386586284862</v>
      </c>
      <c r="Y41" s="8">
        <f t="shared" si="25"/>
        <v>0.21633055407237031</v>
      </c>
      <c r="Z41">
        <f t="shared" si="26"/>
        <v>0.59018738031173501</v>
      </c>
      <c r="AA41" s="4">
        <f t="shared" si="27"/>
        <v>1.6905999999999994</v>
      </c>
      <c r="AB41">
        <f t="shared" si="28"/>
        <v>40.981261968826502</v>
      </c>
    </row>
    <row r="42" spans="1:28" x14ac:dyDescent="0.2">
      <c r="A42" s="6" t="s">
        <v>7</v>
      </c>
      <c r="B42">
        <v>0</v>
      </c>
      <c r="C42" s="4">
        <v>0.20890000000000009</v>
      </c>
      <c r="D42" s="4">
        <v>0.23950000000000005</v>
      </c>
      <c r="E42" s="4">
        <v>0.22340000000000004</v>
      </c>
      <c r="F42" s="4">
        <v>0.24890000000000012</v>
      </c>
      <c r="G42" s="4">
        <v>0.21260000000000012</v>
      </c>
      <c r="H42" s="4">
        <v>0.25100000000000011</v>
      </c>
      <c r="I42" s="4">
        <v>0.22860000000000014</v>
      </c>
      <c r="J42" s="4">
        <v>0.24770000000000003</v>
      </c>
      <c r="K42" s="4">
        <v>0.3853000000000002</v>
      </c>
      <c r="L42" s="4">
        <v>3.2142999999999997</v>
      </c>
      <c r="M42" s="4">
        <v>4.8219000000000003</v>
      </c>
      <c r="N42" s="4">
        <v>1.6878000000000002</v>
      </c>
      <c r="O42" s="4">
        <v>6.3532999999999999</v>
      </c>
      <c r="P42" s="4">
        <f t="shared" si="19"/>
        <v>2.8289999999999997</v>
      </c>
      <c r="Q42" s="4">
        <f t="shared" si="20"/>
        <v>1.3025</v>
      </c>
      <c r="R42" s="4">
        <f t="shared" si="16"/>
        <v>8.342330651440431</v>
      </c>
      <c r="S42" s="4">
        <f t="shared" si="21"/>
        <v>2.8569143263419834</v>
      </c>
      <c r="T42" s="4">
        <f t="shared" si="17"/>
        <v>0.49330269308863112</v>
      </c>
      <c r="U42" s="4">
        <f t="shared" si="18"/>
        <v>1.6076000000000006</v>
      </c>
      <c r="V42" s="4">
        <f t="shared" si="22"/>
        <v>0.33339554947219985</v>
      </c>
      <c r="W42" s="4">
        <f t="shared" si="23"/>
        <v>0.66660445052780015</v>
      </c>
      <c r="X42" s="8">
        <f t="shared" si="24"/>
        <v>0.11987057835298517</v>
      </c>
      <c r="Y42" s="8">
        <f t="shared" si="25"/>
        <v>0.3500279972624899</v>
      </c>
      <c r="Z42">
        <f t="shared" si="26"/>
        <v>0.75895991059764223</v>
      </c>
      <c r="AA42" s="4">
        <f t="shared" si="27"/>
        <v>1.5313999999999997</v>
      </c>
      <c r="AB42">
        <f t="shared" si="28"/>
        <v>24.104008940235776</v>
      </c>
    </row>
    <row r="43" spans="1:28" x14ac:dyDescent="0.2">
      <c r="A43" s="6" t="s">
        <v>7</v>
      </c>
      <c r="B43">
        <v>0</v>
      </c>
      <c r="C43" s="4">
        <v>0.16029999999999989</v>
      </c>
      <c r="D43" s="4">
        <v>0.1694</v>
      </c>
      <c r="E43" s="4">
        <v>0.16819999999999968</v>
      </c>
      <c r="F43" s="4">
        <v>9.2400000000000038E-2</v>
      </c>
      <c r="G43" s="4">
        <v>0.13379999999999992</v>
      </c>
      <c r="H43" s="4">
        <v>0.11939999999999973</v>
      </c>
      <c r="I43" s="4">
        <v>6.0699999999999754E-2</v>
      </c>
      <c r="J43" s="4">
        <v>0.1419999999999999</v>
      </c>
      <c r="K43" s="4">
        <v>9.319999999999995E-2</v>
      </c>
      <c r="L43" s="4">
        <v>1.6516999999999999</v>
      </c>
      <c r="M43" s="4">
        <v>2.1085999999999996</v>
      </c>
      <c r="N43" s="4">
        <v>0.82339999999999991</v>
      </c>
      <c r="O43" s="4">
        <v>2.6073999999999997</v>
      </c>
      <c r="P43" s="4">
        <f t="shared" si="19"/>
        <v>1.5585</v>
      </c>
      <c r="Q43" s="4">
        <f t="shared" si="20"/>
        <v>0.73019999999999996</v>
      </c>
      <c r="R43" s="4">
        <f t="shared" si="16"/>
        <v>17.722103004291853</v>
      </c>
      <c r="S43" s="4">
        <f t="shared" si="21"/>
        <v>2.5608452756861788</v>
      </c>
      <c r="T43" s="4">
        <f t="shared" si="17"/>
        <v>0.49290480938866299</v>
      </c>
      <c r="U43" s="4">
        <f t="shared" si="18"/>
        <v>0.45689999999999964</v>
      </c>
      <c r="V43" s="4">
        <f t="shared" si="22"/>
        <v>0.21668405577160188</v>
      </c>
      <c r="W43" s="4">
        <f t="shared" si="23"/>
        <v>0.78331594422839812</v>
      </c>
      <c r="X43" s="8">
        <f t="shared" si="24"/>
        <v>5.6426711872616067E-2</v>
      </c>
      <c r="Y43" s="8">
        <f t="shared" si="25"/>
        <v>0.39049606373897378</v>
      </c>
      <c r="Z43">
        <f t="shared" si="26"/>
        <v>0.80869832016568222</v>
      </c>
      <c r="AA43" s="4">
        <f t="shared" si="27"/>
        <v>0.49880000000000013</v>
      </c>
      <c r="AB43">
        <f t="shared" si="28"/>
        <v>19.130167983431779</v>
      </c>
    </row>
    <row r="44" spans="1:28" x14ac:dyDescent="0.2">
      <c r="A44" s="6" t="s">
        <v>7</v>
      </c>
      <c r="B44">
        <v>0</v>
      </c>
      <c r="C44" s="4">
        <v>0.39570000000000016</v>
      </c>
      <c r="D44" s="4">
        <v>0.29049999999999998</v>
      </c>
      <c r="E44" s="4">
        <v>0.53020000000000023</v>
      </c>
      <c r="F44" s="4">
        <v>0.46640000000000015</v>
      </c>
      <c r="G44" s="4">
        <v>0.53440000000000021</v>
      </c>
      <c r="H44" s="4">
        <v>0.41320000000000001</v>
      </c>
      <c r="I44" s="4">
        <v>0.3660000000000001</v>
      </c>
      <c r="J44" s="4">
        <v>0.40240000000000009</v>
      </c>
      <c r="K44" s="4">
        <v>0.35560000000000014</v>
      </c>
      <c r="L44" s="4">
        <v>3.2672999999999996</v>
      </c>
      <c r="M44" s="4">
        <v>4.8321000000000005</v>
      </c>
      <c r="N44" s="4">
        <v>1.3461000000000003</v>
      </c>
      <c r="O44" s="4">
        <v>5.9626000000000001</v>
      </c>
      <c r="P44" s="4">
        <f t="shared" si="19"/>
        <v>2.9116999999999997</v>
      </c>
      <c r="Q44" s="4">
        <f t="shared" si="20"/>
        <v>0.99050000000000016</v>
      </c>
      <c r="R44" s="4">
        <f t="shared" si="16"/>
        <v>9.1881327334083203</v>
      </c>
      <c r="S44" s="4">
        <f t="shared" si="21"/>
        <v>3.5897035881435255</v>
      </c>
      <c r="T44" s="4">
        <f t="shared" si="17"/>
        <v>0.58464428269546842</v>
      </c>
      <c r="U44" s="4">
        <f t="shared" si="18"/>
        <v>1.5648000000000009</v>
      </c>
      <c r="V44" s="4">
        <f t="shared" si="22"/>
        <v>0.323834357732663</v>
      </c>
      <c r="W44" s="4">
        <f t="shared" si="23"/>
        <v>0.676165642267337</v>
      </c>
      <c r="X44" s="8">
        <f t="shared" si="24"/>
        <v>0.10883604199185877</v>
      </c>
      <c r="Y44" s="8">
        <f t="shared" si="25"/>
        <v>0.27857453281182099</v>
      </c>
      <c r="Z44">
        <f t="shared" si="26"/>
        <v>0.81040150270016442</v>
      </c>
      <c r="AA44" s="4">
        <f t="shared" si="27"/>
        <v>1.1304999999999996</v>
      </c>
      <c r="AB44">
        <f t="shared" si="28"/>
        <v>18.959849729983556</v>
      </c>
    </row>
    <row r="45" spans="1:28" x14ac:dyDescent="0.2">
      <c r="A45" s="6" t="s">
        <v>7</v>
      </c>
      <c r="B45" s="17">
        <v>0</v>
      </c>
      <c r="C45" s="4">
        <v>0.18399999999999994</v>
      </c>
      <c r="D45" s="4">
        <v>0.31010000000000004</v>
      </c>
      <c r="E45" s="4">
        <v>0.30089999999999995</v>
      </c>
      <c r="F45" s="4">
        <v>0.30349999999999988</v>
      </c>
      <c r="G45" s="4">
        <v>0.3105</v>
      </c>
      <c r="H45" s="4">
        <v>0.32450000000000001</v>
      </c>
      <c r="I45" s="4">
        <v>0.3335999999999999</v>
      </c>
      <c r="J45" s="4">
        <v>0.37450000000000006</v>
      </c>
      <c r="K45" s="4">
        <v>0.38080000000000003</v>
      </c>
      <c r="L45" s="4">
        <v>1.8098000000000001</v>
      </c>
      <c r="M45" s="4">
        <v>2.5470000000000002</v>
      </c>
      <c r="N45" s="4">
        <v>0.76679999999999993</v>
      </c>
      <c r="O45" s="4">
        <v>3.5837000000000003</v>
      </c>
      <c r="P45" s="4">
        <f t="shared" si="19"/>
        <v>1.429</v>
      </c>
      <c r="Q45" s="4">
        <f t="shared" si="20"/>
        <v>0.3859999999999999</v>
      </c>
      <c r="R45" s="4">
        <f t="shared" si="16"/>
        <v>4.7526260504201678</v>
      </c>
      <c r="S45" s="4">
        <f t="shared" si="21"/>
        <v>3.3215962441314559</v>
      </c>
      <c r="T45" s="4">
        <f t="shared" si="17"/>
        <v>0.49674916985238721</v>
      </c>
      <c r="U45" s="4">
        <f t="shared" si="18"/>
        <v>0.73720000000000008</v>
      </c>
      <c r="V45" s="4">
        <f t="shared" si="22"/>
        <v>0.28943855516293682</v>
      </c>
      <c r="W45" s="4">
        <f t="shared" si="23"/>
        <v>0.71056144483706318</v>
      </c>
      <c r="X45" s="8">
        <f t="shared" si="24"/>
        <v>0.21040999005414965</v>
      </c>
      <c r="Y45" s="8">
        <f t="shared" si="25"/>
        <v>0.30106007067137802</v>
      </c>
      <c r="Z45">
        <f>M45/O45</f>
        <v>0.7107179730446187</v>
      </c>
      <c r="AA45" s="4">
        <f t="shared" si="27"/>
        <v>1.0367000000000002</v>
      </c>
      <c r="AB45">
        <f t="shared" si="28"/>
        <v>28.928202695538136</v>
      </c>
    </row>
    <row r="46" spans="1:28" x14ac:dyDescent="0.2">
      <c r="A46" s="6" t="s">
        <v>7</v>
      </c>
      <c r="B46">
        <v>0</v>
      </c>
      <c r="C46" s="4">
        <v>0.18820000000000014</v>
      </c>
      <c r="D46" s="4">
        <v>0.18410000000000015</v>
      </c>
      <c r="E46" s="4">
        <v>0.28900000000000015</v>
      </c>
      <c r="F46" s="4">
        <v>0.3418000000000001</v>
      </c>
      <c r="G46" s="4">
        <v>0.36610000000000009</v>
      </c>
      <c r="H46" s="4">
        <v>0.3611000000000002</v>
      </c>
      <c r="I46" s="4">
        <v>0.39250000000000007</v>
      </c>
      <c r="J46" s="4">
        <v>0.41050000000000009</v>
      </c>
      <c r="K46" s="4">
        <v>0.4579000000000002</v>
      </c>
      <c r="L46" s="4">
        <v>2.4705000000000004</v>
      </c>
      <c r="M46" s="4">
        <v>3.5327000000000002</v>
      </c>
      <c r="N46" s="4">
        <v>0.81940000000000013</v>
      </c>
      <c r="O46" s="4">
        <v>3.8013000000000003</v>
      </c>
      <c r="P46" s="4">
        <f t="shared" si="19"/>
        <v>2.0125999999999999</v>
      </c>
      <c r="Q46" s="4">
        <f t="shared" si="20"/>
        <v>0.36149999999999993</v>
      </c>
      <c r="R46" s="4">
        <f t="shared" si="16"/>
        <v>5.3952828128412298</v>
      </c>
      <c r="S46" s="4">
        <f t="shared" si="21"/>
        <v>4.3113253600195263</v>
      </c>
      <c r="T46" s="4">
        <f t="shared" si="17"/>
        <v>0.71378212716702183</v>
      </c>
      <c r="U46" s="4">
        <f t="shared" si="18"/>
        <v>1.0621999999999998</v>
      </c>
      <c r="V46" s="4">
        <f t="shared" si="22"/>
        <v>0.3006765363602909</v>
      </c>
      <c r="W46" s="4">
        <f t="shared" si="23"/>
        <v>0.6993234636397091</v>
      </c>
      <c r="X46" s="8">
        <f t="shared" si="24"/>
        <v>0.18534709572960945</v>
      </c>
      <c r="Y46" s="8">
        <f t="shared" si="25"/>
        <v>0.23194723582528948</v>
      </c>
      <c r="Z46">
        <f t="shared" si="26"/>
        <v>0.92933996264435847</v>
      </c>
      <c r="AA46" s="4">
        <f t="shared" si="27"/>
        <v>0.26860000000000017</v>
      </c>
      <c r="AB46">
        <f t="shared" si="28"/>
        <v>7.0660037355641521</v>
      </c>
    </row>
    <row r="47" spans="1:28" x14ac:dyDescent="0.2">
      <c r="A47" s="6" t="s">
        <v>7</v>
      </c>
      <c r="B47">
        <v>0</v>
      </c>
      <c r="C47" s="4">
        <v>0.23959999999999981</v>
      </c>
      <c r="D47" s="4">
        <v>0.28089999999999993</v>
      </c>
      <c r="E47" s="4">
        <v>0.20509999999999984</v>
      </c>
      <c r="F47" s="4">
        <v>0.23259999999999992</v>
      </c>
      <c r="G47" s="4">
        <v>0.25800000000000001</v>
      </c>
      <c r="H47" s="4">
        <v>0.22939999999999983</v>
      </c>
      <c r="I47" s="4">
        <v>0.2488999999999999</v>
      </c>
      <c r="J47" s="4">
        <v>0.38549999999999995</v>
      </c>
      <c r="K47" s="4">
        <v>0.33409999999999984</v>
      </c>
      <c r="L47" s="4">
        <v>2.9470000000000001</v>
      </c>
      <c r="M47" s="4">
        <v>4.0251999999999999</v>
      </c>
      <c r="N47" s="4">
        <v>0.93499999999999983</v>
      </c>
      <c r="O47" s="4">
        <v>4.7629000000000001</v>
      </c>
      <c r="P47" s="4">
        <f t="shared" si="19"/>
        <v>2.6129000000000002</v>
      </c>
      <c r="Q47" s="4">
        <f t="shared" si="20"/>
        <v>0.60089999999999999</v>
      </c>
      <c r="R47" s="4">
        <f t="shared" si="16"/>
        <v>8.8207123615683969</v>
      </c>
      <c r="S47" s="4">
        <f t="shared" si="21"/>
        <v>4.305026737967915</v>
      </c>
      <c r="T47" s="4">
        <f t="shared" si="17"/>
        <v>0.6488063994625124</v>
      </c>
      <c r="U47" s="4">
        <f t="shared" si="18"/>
        <v>1.0781999999999998</v>
      </c>
      <c r="V47" s="4">
        <f t="shared" si="22"/>
        <v>0.26786246646129386</v>
      </c>
      <c r="W47" s="4">
        <f t="shared" si="23"/>
        <v>0.73213753353870614</v>
      </c>
      <c r="X47" s="8">
        <f t="shared" si="24"/>
        <v>0.11336952833389882</v>
      </c>
      <c r="Y47" s="8">
        <f t="shared" si="25"/>
        <v>0.23228659445493388</v>
      </c>
      <c r="Z47">
        <f t="shared" si="26"/>
        <v>0.84511537088748445</v>
      </c>
      <c r="AA47" s="4">
        <f t="shared" si="27"/>
        <v>0.73770000000000024</v>
      </c>
      <c r="AB47">
        <f t="shared" si="28"/>
        <v>15.488462911251553</v>
      </c>
    </row>
    <row r="48" spans="1:28" x14ac:dyDescent="0.2">
      <c r="A48" s="6" t="s">
        <v>7</v>
      </c>
      <c r="B48">
        <v>0</v>
      </c>
      <c r="C48" s="4">
        <v>0.20439999999999992</v>
      </c>
      <c r="D48" s="4">
        <v>0.34199999999999986</v>
      </c>
      <c r="E48" s="4">
        <v>0.3355999999999999</v>
      </c>
      <c r="F48" s="4">
        <v>0.38629999999999987</v>
      </c>
      <c r="G48" s="4">
        <v>0.42200000000000015</v>
      </c>
      <c r="H48" s="4">
        <v>0.4447000000000001</v>
      </c>
      <c r="I48" s="4">
        <v>0.45860000000000012</v>
      </c>
      <c r="J48" s="4">
        <v>0.49520000000000008</v>
      </c>
      <c r="K48" s="4">
        <v>0.5461999999999998</v>
      </c>
      <c r="L48" s="4">
        <v>2.9818000000000002</v>
      </c>
      <c r="M48" s="4">
        <v>4.4839000000000002</v>
      </c>
      <c r="N48" s="4">
        <v>1.7103999999999999</v>
      </c>
      <c r="O48" s="4">
        <v>5.9384999999999994</v>
      </c>
      <c r="P48" s="4">
        <f t="shared" si="19"/>
        <v>2.4356000000000004</v>
      </c>
      <c r="Q48" s="4">
        <f t="shared" si="20"/>
        <v>1.1642000000000001</v>
      </c>
      <c r="R48" s="4">
        <f t="shared" si="16"/>
        <v>5.4591724642987938</v>
      </c>
      <c r="S48" s="4">
        <f t="shared" si="21"/>
        <v>2.6215505144995324</v>
      </c>
      <c r="T48" s="4">
        <f t="shared" si="17"/>
        <v>0.46703713058853258</v>
      </c>
      <c r="U48" s="4">
        <f t="shared" si="18"/>
        <v>1.5021</v>
      </c>
      <c r="V48" s="4">
        <f t="shared" si="22"/>
        <v>0.33499855036909831</v>
      </c>
      <c r="W48" s="4">
        <f t="shared" si="23"/>
        <v>0.66500144963090169</v>
      </c>
      <c r="X48" s="8">
        <f t="shared" si="24"/>
        <v>0.18317794620698899</v>
      </c>
      <c r="Y48" s="8">
        <f t="shared" si="25"/>
        <v>0.38145364526416731</v>
      </c>
      <c r="Z48">
        <f t="shared" si="26"/>
        <v>0.75505599057000938</v>
      </c>
      <c r="AA48" s="4">
        <f t="shared" si="27"/>
        <v>1.4545999999999992</v>
      </c>
      <c r="AB48">
        <f t="shared" si="28"/>
        <v>24.494400942999064</v>
      </c>
    </row>
    <row r="49" spans="1:28" x14ac:dyDescent="0.2">
      <c r="A49" s="6" t="s">
        <v>7</v>
      </c>
      <c r="B49">
        <v>0</v>
      </c>
      <c r="C49" s="4">
        <v>0.29459999999999997</v>
      </c>
      <c r="D49" s="4">
        <v>0.33300000000000018</v>
      </c>
      <c r="E49" s="4">
        <v>0.35409999999999986</v>
      </c>
      <c r="F49" s="4">
        <v>0.41780000000000017</v>
      </c>
      <c r="G49" s="4">
        <v>0.40620000000000012</v>
      </c>
      <c r="H49" s="4">
        <v>0.37970000000000015</v>
      </c>
      <c r="I49" s="4">
        <v>0.39210000000000012</v>
      </c>
      <c r="J49" s="4">
        <v>0.41900000000000004</v>
      </c>
      <c r="K49" s="4">
        <v>0.39360000000000017</v>
      </c>
      <c r="L49" s="4">
        <v>4.2332000000000001</v>
      </c>
      <c r="M49" s="4">
        <v>6.7261000000000006</v>
      </c>
      <c r="N49" s="4">
        <v>0.42289999999999983</v>
      </c>
      <c r="O49" s="4">
        <v>9.1724999999999994</v>
      </c>
      <c r="P49" s="4">
        <f t="shared" si="19"/>
        <v>3.8395999999999999</v>
      </c>
      <c r="Q49" s="4">
        <f t="shared" si="20"/>
        <v>2.929999999999966E-2</v>
      </c>
      <c r="R49" s="4">
        <f t="shared" si="16"/>
        <v>10.755081300813004</v>
      </c>
      <c r="S49" s="4">
        <f t="shared" si="21"/>
        <v>15.904705604161748</v>
      </c>
      <c r="T49" s="4">
        <f t="shared" si="17"/>
        <v>0.68718451894249122</v>
      </c>
      <c r="U49" s="4">
        <f t="shared" si="18"/>
        <v>2.4929000000000006</v>
      </c>
      <c r="V49" s="4">
        <f t="shared" si="22"/>
        <v>0.37063082618456467</v>
      </c>
      <c r="W49" s="4">
        <f t="shared" si="23"/>
        <v>0.62936917381543533</v>
      </c>
      <c r="X49" s="8">
        <f t="shared" si="24"/>
        <v>9.2979306434848377E-2</v>
      </c>
      <c r="Y49" s="8">
        <f t="shared" si="25"/>
        <v>6.2874474063721889E-2</v>
      </c>
      <c r="Z49">
        <f t="shared" si="26"/>
        <v>0.73328972472063247</v>
      </c>
      <c r="AA49" s="4">
        <f t="shared" si="27"/>
        <v>2.4463999999999988</v>
      </c>
      <c r="AB49">
        <f t="shared" si="28"/>
        <v>26.671027527936758</v>
      </c>
    </row>
    <row r="50" spans="1:28" x14ac:dyDescent="0.2">
      <c r="A50" s="6" t="s">
        <v>7</v>
      </c>
      <c r="B50">
        <v>0</v>
      </c>
      <c r="C50" s="4">
        <v>0.20609999999999995</v>
      </c>
      <c r="D50" s="4">
        <v>0.20029999999999992</v>
      </c>
      <c r="E50" s="4">
        <v>0.30610000000000004</v>
      </c>
      <c r="F50" s="4">
        <v>0.3519000000000001</v>
      </c>
      <c r="G50" s="4">
        <v>0.39080000000000004</v>
      </c>
      <c r="H50" s="4">
        <v>0.37840000000000007</v>
      </c>
      <c r="I50" s="4">
        <v>0.40700000000000003</v>
      </c>
      <c r="J50" s="4">
        <v>0.42019999999999991</v>
      </c>
      <c r="K50" s="4">
        <v>0.47659999999999991</v>
      </c>
      <c r="L50" s="4">
        <v>2.4915000000000003</v>
      </c>
      <c r="M50" s="4">
        <v>3.5580999999999996</v>
      </c>
      <c r="N50" s="4">
        <v>0.80280000000000018</v>
      </c>
      <c r="O50" s="4">
        <v>3.8113999999999999</v>
      </c>
      <c r="P50" s="4">
        <f t="shared" si="19"/>
        <v>2.0149000000000004</v>
      </c>
      <c r="Q50" s="4">
        <f t="shared" si="20"/>
        <v>0.32620000000000027</v>
      </c>
      <c r="R50" s="4">
        <f t="shared" si="16"/>
        <v>5.2276542173730611</v>
      </c>
      <c r="S50" s="4">
        <f t="shared" si="21"/>
        <v>4.4321126058794205</v>
      </c>
      <c r="T50" s="4">
        <f t="shared" si="17"/>
        <v>0.72291021671826605</v>
      </c>
      <c r="U50" s="4">
        <f t="shared" si="18"/>
        <v>1.0665999999999993</v>
      </c>
      <c r="V50" s="4">
        <f>1-W50</f>
        <v>0.29976672943424842</v>
      </c>
      <c r="W50" s="4">
        <f t="shared" si="23"/>
        <v>0.70023327056575158</v>
      </c>
      <c r="X50" s="8">
        <f t="shared" si="24"/>
        <v>0.19129038731687734</v>
      </c>
      <c r="Y50" s="8">
        <f t="shared" si="25"/>
        <v>0.22562603636772444</v>
      </c>
      <c r="Z50">
        <f t="shared" si="26"/>
        <v>0.93354148082069577</v>
      </c>
      <c r="AA50" s="4">
        <f t="shared" si="27"/>
        <v>0.2533000000000003</v>
      </c>
      <c r="AB50">
        <f t="shared" si="28"/>
        <v>6.6458519179304272</v>
      </c>
    </row>
    <row r="51" spans="1:28" x14ac:dyDescent="0.2">
      <c r="A51" s="6" t="s">
        <v>7</v>
      </c>
      <c r="B51">
        <v>0</v>
      </c>
      <c r="C51" s="4">
        <v>0.1863999999999999</v>
      </c>
      <c r="D51" s="4">
        <v>0.33409999999999984</v>
      </c>
      <c r="E51" s="4">
        <v>0.31159999999999988</v>
      </c>
      <c r="F51" s="4">
        <v>0.32809999999999984</v>
      </c>
      <c r="G51" s="4">
        <v>0.33660000000000001</v>
      </c>
      <c r="H51" s="4">
        <v>0.35179999999999989</v>
      </c>
      <c r="I51" s="4">
        <v>0.35919999999999996</v>
      </c>
      <c r="J51" s="4">
        <v>0.41349999999999998</v>
      </c>
      <c r="K51" s="4">
        <v>0.42049999999999987</v>
      </c>
      <c r="L51" s="4">
        <v>2.0951999999999997</v>
      </c>
      <c r="M51" s="4">
        <v>3.0309999999999997</v>
      </c>
      <c r="N51" s="4">
        <v>0.83939999999999992</v>
      </c>
      <c r="O51" s="4">
        <v>4.2126999999999999</v>
      </c>
      <c r="P51" s="4">
        <f t="shared" si="19"/>
        <v>1.6746999999999999</v>
      </c>
      <c r="Q51" s="4">
        <f t="shared" si="20"/>
        <v>0.41890000000000005</v>
      </c>
      <c r="R51" s="4">
        <f t="shared" si="16"/>
        <v>4.9826397146254466</v>
      </c>
      <c r="S51" s="4">
        <f t="shared" si="21"/>
        <v>3.6109125565880391</v>
      </c>
      <c r="T51" s="4">
        <f t="shared" si="17"/>
        <v>0.52023642794407388</v>
      </c>
      <c r="U51" s="4">
        <f t="shared" si="18"/>
        <v>0.93579999999999997</v>
      </c>
      <c r="V51" s="4">
        <f t="shared" si="22"/>
        <v>0.3087429891125042</v>
      </c>
      <c r="W51" s="4">
        <f t="shared" si="23"/>
        <v>0.6912570108874958</v>
      </c>
      <c r="X51" s="8">
        <f t="shared" si="24"/>
        <v>0.20069683085147</v>
      </c>
      <c r="Y51" s="8">
        <f t="shared" si="25"/>
        <v>0.27693830419003629</v>
      </c>
      <c r="Z51">
        <f>M51/O51</f>
        <v>0.71949106273886099</v>
      </c>
      <c r="AA51" s="4">
        <f t="shared" si="27"/>
        <v>1.1817000000000002</v>
      </c>
      <c r="AB51">
        <f t="shared" si="28"/>
        <v>28.050893726113902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G73"/>
  <sheetViews>
    <sheetView tabSelected="1" topLeftCell="A27" zoomScale="87" workbookViewId="0">
      <selection activeCell="B62" sqref="B62:K71"/>
    </sheetView>
  </sheetViews>
  <sheetFormatPr baseColWidth="10" defaultRowHeight="16" x14ac:dyDescent="0.2"/>
  <cols>
    <col min="18" max="18" width="10.83203125" customWidth="1"/>
  </cols>
  <sheetData>
    <row r="1" spans="1:33" x14ac:dyDescent="0.2">
      <c r="B1" s="5"/>
      <c r="C1" s="5"/>
      <c r="D1" s="5"/>
      <c r="E1" s="5"/>
      <c r="F1" s="5"/>
      <c r="G1" s="5"/>
      <c r="H1" s="5" t="s">
        <v>9</v>
      </c>
      <c r="I1" s="5"/>
      <c r="J1" s="5"/>
      <c r="K1" s="5"/>
      <c r="L1" s="5"/>
      <c r="M1" s="5"/>
      <c r="N1" s="5"/>
      <c r="O1" s="5"/>
      <c r="P1" s="5"/>
      <c r="Q1" s="5"/>
      <c r="R1" s="11"/>
      <c r="S1" s="11"/>
      <c r="T1" s="11"/>
      <c r="U1" s="11"/>
      <c r="V1" s="11"/>
      <c r="W1" s="12" t="s">
        <v>12</v>
      </c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">
      <c r="A2" s="1" t="s">
        <v>0</v>
      </c>
      <c r="B2" s="2">
        <v>0</v>
      </c>
      <c r="C2" s="2">
        <v>0.25</v>
      </c>
      <c r="D2" s="2">
        <v>0.5</v>
      </c>
      <c r="E2" s="2">
        <v>1</v>
      </c>
      <c r="F2" s="2">
        <v>1.5</v>
      </c>
      <c r="G2" s="2">
        <v>2</v>
      </c>
      <c r="H2" s="2">
        <v>2.5</v>
      </c>
      <c r="I2" s="2">
        <v>5</v>
      </c>
      <c r="J2" s="2">
        <v>7.5</v>
      </c>
      <c r="K2" s="2" t="s">
        <v>16</v>
      </c>
      <c r="L2" s="2" t="s">
        <v>17</v>
      </c>
      <c r="M2" s="19" t="s">
        <v>13</v>
      </c>
      <c r="N2" s="19" t="s">
        <v>14</v>
      </c>
      <c r="O2" s="2" t="s">
        <v>15</v>
      </c>
      <c r="P2" s="2" t="s">
        <v>5</v>
      </c>
      <c r="Q2" s="2" t="s">
        <v>18</v>
      </c>
      <c r="R2" s="2">
        <v>0</v>
      </c>
      <c r="S2" s="2">
        <v>0.25</v>
      </c>
      <c r="T2" s="2">
        <v>0.5</v>
      </c>
      <c r="U2" s="2">
        <v>1</v>
      </c>
      <c r="V2" s="2">
        <v>1.5</v>
      </c>
      <c r="W2" s="2">
        <v>2</v>
      </c>
      <c r="X2" s="2">
        <v>2.5</v>
      </c>
      <c r="Y2" s="2">
        <v>5</v>
      </c>
      <c r="Z2" s="2">
        <v>7.5</v>
      </c>
      <c r="AA2" s="2">
        <v>10</v>
      </c>
      <c r="AB2" s="2" t="s">
        <v>17</v>
      </c>
      <c r="AC2" s="19" t="s">
        <v>13</v>
      </c>
      <c r="AD2" s="19" t="s">
        <v>14</v>
      </c>
      <c r="AE2" s="2" t="s">
        <v>15</v>
      </c>
      <c r="AF2" s="2" t="s">
        <v>5</v>
      </c>
      <c r="AG2" s="2" t="s">
        <v>18</v>
      </c>
    </row>
    <row r="3" spans="1:33" x14ac:dyDescent="0.2">
      <c r="A3" s="3" t="s">
        <v>8</v>
      </c>
      <c r="B3" s="4">
        <f>AVERAGEIF($A$31:$A$50,$A3,B$31:B$50)</f>
        <v>2.2787300000000004</v>
      </c>
      <c r="C3" s="4">
        <f t="shared" ref="C3:AG3" si="0">AVERAGEIF($A$31:$A$50,$A3,C$31:C$50)</f>
        <v>4.3191174999999991</v>
      </c>
      <c r="D3" s="4">
        <f t="shared" si="0"/>
        <v>4.1751424999999998</v>
      </c>
      <c r="E3" s="4">
        <f t="shared" si="0"/>
        <v>5.9575499999999995</v>
      </c>
      <c r="F3" s="4">
        <f t="shared" si="0"/>
        <v>5.6425575000000006</v>
      </c>
      <c r="G3" s="4">
        <f t="shared" si="0"/>
        <v>5.62188</v>
      </c>
      <c r="H3" s="4">
        <f t="shared" si="0"/>
        <v>5.5420199999999991</v>
      </c>
      <c r="I3" s="4">
        <f t="shared" si="0"/>
        <v>5.9426449999999997</v>
      </c>
      <c r="J3" s="4">
        <f t="shared" si="0"/>
        <v>6.4203100000000006</v>
      </c>
      <c r="K3" s="4">
        <f t="shared" si="0"/>
        <v>6.4701900000000006</v>
      </c>
      <c r="L3" s="4">
        <f t="shared" si="0"/>
        <v>4.1612024999999999</v>
      </c>
      <c r="M3" s="4">
        <f t="shared" si="0"/>
        <v>3.5576249999999994</v>
      </c>
      <c r="N3" s="4">
        <f t="shared" si="0"/>
        <v>4.8880549999999996</v>
      </c>
      <c r="O3" s="4">
        <f t="shared" si="0"/>
        <v>2.3230575</v>
      </c>
      <c r="P3" s="4">
        <f t="shared" si="0"/>
        <v>-2.3089874999999997</v>
      </c>
      <c r="Q3" s="4">
        <f t="shared" si="0"/>
        <v>-1.5821349999999998</v>
      </c>
      <c r="R3" s="4">
        <f t="shared" si="0"/>
        <v>0</v>
      </c>
      <c r="S3" s="4">
        <f t="shared" si="0"/>
        <v>25.587781033072353</v>
      </c>
      <c r="T3" s="4">
        <f t="shared" si="0"/>
        <v>21.424322462526789</v>
      </c>
      <c r="U3" s="4">
        <f t="shared" si="0"/>
        <v>22.521610919287113</v>
      </c>
      <c r="V3" s="4">
        <f t="shared" si="0"/>
        <v>20.334697497877738</v>
      </c>
      <c r="W3" s="4">
        <f t="shared" si="0"/>
        <v>19.837999388312582</v>
      </c>
      <c r="X3" s="4">
        <f t="shared" si="0"/>
        <v>20.583439534233285</v>
      </c>
      <c r="Y3" s="4">
        <f t="shared" si="0"/>
        <v>20.089921352185645</v>
      </c>
      <c r="Z3" s="4">
        <f t="shared" si="0"/>
        <v>21.522771966931778</v>
      </c>
      <c r="AA3" s="4">
        <f t="shared" si="0"/>
        <v>21.189732509097524</v>
      </c>
      <c r="AB3" s="4">
        <f t="shared" si="0"/>
        <v>1.4391633214283619</v>
      </c>
      <c r="AC3" s="4">
        <f t="shared" si="0"/>
        <v>0.91243569017708082</v>
      </c>
      <c r="AD3" s="4">
        <f t="shared" si="0"/>
        <v>5.710216982545739</v>
      </c>
      <c r="AE3" s="4">
        <f t="shared" si="0"/>
        <v>0.47000910492083203</v>
      </c>
      <c r="AF3" s="4">
        <f t="shared" si="0"/>
        <v>-0.86644682078435742</v>
      </c>
      <c r="AG3" s="4">
        <f t="shared" si="0"/>
        <v>-4.5880637597433074</v>
      </c>
    </row>
    <row r="4" spans="1:33" x14ac:dyDescent="0.2">
      <c r="A4" s="6" t="s">
        <v>7</v>
      </c>
      <c r="B4" s="4">
        <f>AVERAGEIF($A$33:$A$50,$A4,B$33:B$50)</f>
        <v>0.70444000000000018</v>
      </c>
      <c r="C4" s="4">
        <f t="shared" ref="C4:R4" si="1">AVERAGEIF($A$33:$A$50,$A4,C$33:C$50)</f>
        <v>1.4900499999999999</v>
      </c>
      <c r="D4" s="4">
        <f t="shared" si="1"/>
        <v>1.7110500000000002</v>
      </c>
      <c r="E4" s="4">
        <f t="shared" si="1"/>
        <v>1.7239100000000001</v>
      </c>
      <c r="F4" s="4">
        <f t="shared" si="1"/>
        <v>2.0738999999999996</v>
      </c>
      <c r="G4" s="4">
        <f t="shared" si="1"/>
        <v>1.9705000000000001</v>
      </c>
      <c r="H4" s="4">
        <f t="shared" si="1"/>
        <v>2.4977299999999998</v>
      </c>
      <c r="I4" s="4">
        <f t="shared" si="1"/>
        <v>1.97316</v>
      </c>
      <c r="J4" s="4">
        <f t="shared" si="1"/>
        <v>1.9811300000000003</v>
      </c>
      <c r="K4" s="4">
        <f t="shared" si="1"/>
        <v>2.1400399999999999</v>
      </c>
      <c r="L4" s="4">
        <f t="shared" si="1"/>
        <v>1.00254</v>
      </c>
      <c r="M4" s="4">
        <f t="shared" si="1"/>
        <v>1.7220500000000001</v>
      </c>
      <c r="N4" s="4">
        <f t="shared" si="1"/>
        <v>2.6500400000000002</v>
      </c>
      <c r="O4" s="4">
        <f t="shared" si="1"/>
        <v>1.39215</v>
      </c>
      <c r="P4" s="4">
        <f t="shared" si="1"/>
        <v>-1.1375</v>
      </c>
      <c r="Q4" s="4">
        <f t="shared" si="1"/>
        <v>0.51</v>
      </c>
      <c r="R4" s="4">
        <f t="shared" si="1"/>
        <v>0</v>
      </c>
      <c r="S4" s="4">
        <f t="shared" ref="S4:AG4" si="2">AVERAGEIF($A$33:$A$50,$A4,S$33:S$50)</f>
        <v>6.3936881660663634</v>
      </c>
      <c r="T4" s="4">
        <f t="shared" si="2"/>
        <v>5.9523282506607584</v>
      </c>
      <c r="U4" s="4">
        <f t="shared" si="2"/>
        <v>5.7103815733644518</v>
      </c>
      <c r="V4" s="4">
        <f t="shared" si="2"/>
        <v>6.1402434274663635</v>
      </c>
      <c r="W4" s="4">
        <f t="shared" si="2"/>
        <v>5.5112092194755595</v>
      </c>
      <c r="X4" s="4">
        <f t="shared" si="2"/>
        <v>7.5460453104936276</v>
      </c>
      <c r="Y4" s="4">
        <f t="shared" si="2"/>
        <v>6.7564442927255968</v>
      </c>
      <c r="Z4" s="4">
        <f t="shared" si="2"/>
        <v>4.9841474818253086</v>
      </c>
      <c r="AA4" s="4">
        <f t="shared" si="2"/>
        <v>5.7470343875697001</v>
      </c>
      <c r="AB4" s="4">
        <f t="shared" si="2"/>
        <v>0.38981126539180139</v>
      </c>
      <c r="AC4" s="4">
        <f t="shared" si="2"/>
        <v>0.47574079081741577</v>
      </c>
      <c r="AD4" s="4">
        <f t="shared" si="2"/>
        <v>2.9180459694185013</v>
      </c>
      <c r="AE4" s="4">
        <f t="shared" si="2"/>
        <v>0.29383891031724552</v>
      </c>
      <c r="AF4" s="4">
        <f t="shared" si="2"/>
        <v>-0.49673099215480765</v>
      </c>
      <c r="AG4" s="4">
        <f t="shared" si="2"/>
        <v>-1.1958402445096554</v>
      </c>
    </row>
    <row r="5" spans="1:33" x14ac:dyDescent="0.2">
      <c r="A5" s="7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x14ac:dyDescent="0.2">
      <c r="A6" s="3" t="s">
        <v>8</v>
      </c>
      <c r="B6" s="4">
        <f>_xlfn.STDEV.P(B31:B40)/SQRT(COUNTA(B31:B40))</f>
        <v>0.53598048412232313</v>
      </c>
      <c r="C6" s="4">
        <f t="shared" ref="C6:Q6" si="3">_xlfn.STDEV.P(C31:C40)/SQRT(COUNTA(C31:C40))</f>
        <v>0.5642228791892665</v>
      </c>
      <c r="D6" s="4">
        <f t="shared" si="3"/>
        <v>0.4598100863678673</v>
      </c>
      <c r="E6" s="4">
        <f t="shared" si="3"/>
        <v>0.82310421399723122</v>
      </c>
      <c r="F6" s="4">
        <f t="shared" si="3"/>
        <v>0.66199505339966436</v>
      </c>
      <c r="G6" s="4">
        <f t="shared" si="3"/>
        <v>0.76014028896645125</v>
      </c>
      <c r="H6" s="4">
        <f t="shared" si="3"/>
        <v>0.63393164609640751</v>
      </c>
      <c r="I6" s="4">
        <f t="shared" si="3"/>
        <v>0.72077175198532906</v>
      </c>
      <c r="J6" s="4">
        <f t="shared" si="3"/>
        <v>0.96774778832219466</v>
      </c>
      <c r="K6" s="4">
        <f t="shared" si="3"/>
        <v>1.2224318448087397</v>
      </c>
      <c r="L6" s="4">
        <f t="shared" si="3"/>
        <v>1.2110601661893698</v>
      </c>
      <c r="M6" s="4">
        <f t="shared" si="3"/>
        <v>0.75309074659034292</v>
      </c>
      <c r="N6" s="4">
        <f t="shared" si="3"/>
        <v>0.73939007879636831</v>
      </c>
      <c r="O6" s="4">
        <f t="shared" si="3"/>
        <v>0.71225965904340305</v>
      </c>
      <c r="P6" s="4">
        <f t="shared" si="3"/>
        <v>0.58913187098953057</v>
      </c>
      <c r="Q6" s="4">
        <f t="shared" si="3"/>
        <v>1.1869838475691232</v>
      </c>
      <c r="R6" s="4">
        <f t="shared" ref="R6:AE6" si="4">_xlfn.STDEV.P(R31:R40)/SQRT(COUNTA(R31:R40))</f>
        <v>0</v>
      </c>
      <c r="S6" s="4">
        <f t="shared" si="4"/>
        <v>4.5280840583166109</v>
      </c>
      <c r="T6" s="4">
        <f t="shared" si="4"/>
        <v>3.0778052378065213</v>
      </c>
      <c r="U6" s="4">
        <f t="shared" si="4"/>
        <v>5.1592102478943165</v>
      </c>
      <c r="V6" s="4">
        <f t="shared" si="4"/>
        <v>3.4508919781789236</v>
      </c>
      <c r="W6" s="4">
        <f t="shared" si="4"/>
        <v>3.7851663971874419</v>
      </c>
      <c r="X6" s="4">
        <f t="shared" si="4"/>
        <v>3.51007627808008</v>
      </c>
      <c r="Y6" s="4">
        <f t="shared" si="4"/>
        <v>3.1443522332842555</v>
      </c>
      <c r="Z6" s="4">
        <f t="shared" si="4"/>
        <v>3.8319014261008539</v>
      </c>
      <c r="AA6" s="4">
        <f t="shared" si="4"/>
        <v>4.8371017147895481</v>
      </c>
      <c r="AB6" s="4">
        <f t="shared" si="4"/>
        <v>0.4425678536910842</v>
      </c>
      <c r="AC6" s="4">
        <f t="shared" si="4"/>
        <v>0.27327366383358198</v>
      </c>
      <c r="AD6" s="4">
        <f t="shared" si="4"/>
        <v>1.2889053496125289</v>
      </c>
      <c r="AE6" s="4">
        <f t="shared" si="4"/>
        <v>0.15680801413875076</v>
      </c>
      <c r="AF6" s="4">
        <f t="shared" ref="AF6:AG6" si="5">_xlfn.STDEV.P(AF31:AF40)/SQRT(COUNTA(AF31:AF40))</f>
        <v>0.24768101113600485</v>
      </c>
      <c r="AG6" s="4">
        <f t="shared" si="5"/>
        <v>2.0302848623119778</v>
      </c>
    </row>
    <row r="7" spans="1:33" x14ac:dyDescent="0.2">
      <c r="A7" s="6" t="s">
        <v>7</v>
      </c>
      <c r="B7" s="4">
        <f>_xlfn.STDEV.P(B41:B50)/SQRT(COUNTA(B41:B50))</f>
        <v>0.28126201883652896</v>
      </c>
      <c r="C7" s="4">
        <f t="shared" ref="C7:Q7" si="6">_xlfn.STDEV.P(C41:C50)/SQRT(COUNTA(C41:C50))</f>
        <v>0.33106625900263525</v>
      </c>
      <c r="D7" s="4">
        <f t="shared" si="6"/>
        <v>0.29199465996829449</v>
      </c>
      <c r="E7" s="4">
        <f t="shared" si="6"/>
        <v>0.42630970747802582</v>
      </c>
      <c r="F7" s="4">
        <f t="shared" si="6"/>
        <v>0.40782844187231504</v>
      </c>
      <c r="G7" s="4">
        <f t="shared" si="6"/>
        <v>0.44003118480398618</v>
      </c>
      <c r="H7" s="4">
        <f t="shared" si="6"/>
        <v>0.41516123230619678</v>
      </c>
      <c r="I7" s="4">
        <f t="shared" si="6"/>
        <v>0.23942445413950508</v>
      </c>
      <c r="J7" s="4">
        <f t="shared" si="6"/>
        <v>0.29699941449437206</v>
      </c>
      <c r="K7" s="4">
        <f t="shared" si="6"/>
        <v>0.27327770790900624</v>
      </c>
      <c r="L7" s="4">
        <f t="shared" si="6"/>
        <v>0.20055917590576602</v>
      </c>
      <c r="M7" s="4">
        <f t="shared" si="6"/>
        <v>0.35174873453930139</v>
      </c>
      <c r="N7" s="4">
        <f t="shared" si="6"/>
        <v>0.4112327241842505</v>
      </c>
      <c r="O7" s="4">
        <f t="shared" si="6"/>
        <v>0.17064706985471498</v>
      </c>
      <c r="P7" s="4">
        <f t="shared" si="6"/>
        <v>0.3060318509567263</v>
      </c>
      <c r="Q7" s="4">
        <f t="shared" si="6"/>
        <v>0.33635074490775252</v>
      </c>
      <c r="R7" s="4">
        <f t="shared" ref="R7:AE7" si="7">_xlfn.STDEV.P(R41:R50)/SQRT(COUNTA(R41:R50))</f>
        <v>0</v>
      </c>
      <c r="S7" s="4">
        <f t="shared" si="7"/>
        <v>1.520795996878842</v>
      </c>
      <c r="T7" s="4">
        <f t="shared" si="7"/>
        <v>0.77855487614698393</v>
      </c>
      <c r="U7" s="4">
        <f t="shared" si="7"/>
        <v>1.4860178650639302</v>
      </c>
      <c r="V7" s="4">
        <f t="shared" si="7"/>
        <v>1.1160894020134366</v>
      </c>
      <c r="W7" s="4">
        <f t="shared" si="7"/>
        <v>1.2742618824283782</v>
      </c>
      <c r="X7" s="4">
        <f t="shared" si="7"/>
        <v>1.0029136011823683</v>
      </c>
      <c r="Y7" s="4">
        <f t="shared" si="7"/>
        <v>0.86308984592151505</v>
      </c>
      <c r="Z7" s="4">
        <f t="shared" si="7"/>
        <v>0.94220537424779482</v>
      </c>
      <c r="AA7" s="4">
        <f t="shared" si="7"/>
        <v>0.53107855511678781</v>
      </c>
      <c r="AB7" s="4">
        <f t="shared" si="7"/>
        <v>6.9074789458425698E-2</v>
      </c>
      <c r="AC7" s="4">
        <f t="shared" si="7"/>
        <v>0.11782524153787417</v>
      </c>
      <c r="AD7" s="4">
        <f t="shared" si="7"/>
        <v>0.47479264970561447</v>
      </c>
      <c r="AE7" s="4">
        <f t="shared" si="7"/>
        <v>4.1907795939276793E-2</v>
      </c>
      <c r="AF7" s="4">
        <f t="shared" ref="AF7:AG7" si="8">_xlfn.STDEV.P(AF41:AF50)/SQRT(COUNTA(AF41:AF50))</f>
        <v>0.1347740412960049</v>
      </c>
      <c r="AG7" s="4">
        <f t="shared" si="8"/>
        <v>2.0035958345040128</v>
      </c>
    </row>
    <row r="29" spans="1:33" x14ac:dyDescent="0.2">
      <c r="B29" s="5"/>
      <c r="C29" s="5"/>
      <c r="D29" s="5"/>
      <c r="E29" s="5"/>
      <c r="F29" s="5"/>
      <c r="G29" s="5"/>
      <c r="H29" s="5" t="s">
        <v>9</v>
      </c>
      <c r="I29" s="5"/>
      <c r="J29" s="5"/>
      <c r="K29" s="5"/>
      <c r="L29" s="5"/>
      <c r="M29" s="5"/>
      <c r="N29" s="5"/>
      <c r="O29" s="5"/>
      <c r="P29" s="5"/>
      <c r="Q29" s="5"/>
      <c r="R29" s="11"/>
      <c r="S29" s="11"/>
      <c r="T29" s="11"/>
      <c r="U29" s="11"/>
      <c r="V29" s="11"/>
      <c r="W29" s="12" t="s">
        <v>12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">
      <c r="A30" s="1" t="s">
        <v>0</v>
      </c>
      <c r="B30" s="2">
        <v>0</v>
      </c>
      <c r="C30" s="2">
        <v>0.25</v>
      </c>
      <c r="D30" s="2">
        <v>0.5</v>
      </c>
      <c r="E30" s="2">
        <v>1</v>
      </c>
      <c r="F30" s="2">
        <v>1.5</v>
      </c>
      <c r="G30" s="2">
        <v>2</v>
      </c>
      <c r="H30" s="2">
        <v>2.5</v>
      </c>
      <c r="I30" s="2">
        <v>5</v>
      </c>
      <c r="J30" s="2">
        <v>7.5</v>
      </c>
      <c r="K30" s="2" t="s">
        <v>16</v>
      </c>
      <c r="L30" s="2" t="s">
        <v>17</v>
      </c>
      <c r="M30" s="19" t="s">
        <v>13</v>
      </c>
      <c r="N30" s="19" t="s">
        <v>14</v>
      </c>
      <c r="O30" s="2" t="s">
        <v>15</v>
      </c>
      <c r="P30" s="2" t="s">
        <v>5</v>
      </c>
      <c r="Q30" s="2" t="s">
        <v>18</v>
      </c>
      <c r="R30" s="2">
        <v>0</v>
      </c>
      <c r="S30" s="2">
        <v>0.25</v>
      </c>
      <c r="T30" s="2">
        <v>0.5</v>
      </c>
      <c r="U30" s="2">
        <v>1</v>
      </c>
      <c r="V30" s="2">
        <v>1.5</v>
      </c>
      <c r="W30" s="2">
        <v>2</v>
      </c>
      <c r="X30" s="2">
        <v>2.5</v>
      </c>
      <c r="Y30" s="2">
        <v>5</v>
      </c>
      <c r="Z30" s="2">
        <v>7.5</v>
      </c>
      <c r="AA30" s="2" t="s">
        <v>16</v>
      </c>
      <c r="AB30" s="2" t="s">
        <v>17</v>
      </c>
      <c r="AC30" s="19" t="s">
        <v>13</v>
      </c>
      <c r="AD30" s="19" t="s">
        <v>14</v>
      </c>
      <c r="AE30" s="2" t="s">
        <v>15</v>
      </c>
      <c r="AF30" s="2" t="s">
        <v>5</v>
      </c>
      <c r="AG30" s="2" t="s">
        <v>18</v>
      </c>
    </row>
    <row r="31" spans="1:33" x14ac:dyDescent="0.2">
      <c r="A31" s="3" t="s">
        <v>8</v>
      </c>
      <c r="B31" s="30">
        <v>1.81725</v>
      </c>
      <c r="C31" s="30">
        <v>4.7469249999999992</v>
      </c>
      <c r="D31" s="30">
        <v>4.5762</v>
      </c>
      <c r="E31" s="30">
        <v>7.4463500000000007</v>
      </c>
      <c r="F31" s="30">
        <v>7.1247749999999996</v>
      </c>
      <c r="G31" s="30">
        <v>7.1874500000000001</v>
      </c>
      <c r="H31" s="30">
        <v>7.1226249999999993</v>
      </c>
      <c r="I31" s="30">
        <v>8.0121250000000011</v>
      </c>
      <c r="J31" s="30">
        <v>8.5990749999999991</v>
      </c>
      <c r="K31" s="30">
        <v>9.1728749999999994</v>
      </c>
      <c r="L31" s="30">
        <v>5.5848500000000003</v>
      </c>
      <c r="M31" s="30">
        <v>4.9563749999999995</v>
      </c>
      <c r="N31" s="30">
        <v>6.2337999999999996</v>
      </c>
      <c r="O31" s="30">
        <v>4.7292249999999996</v>
      </c>
      <c r="P31" s="14">
        <f>L31-K31</f>
        <v>-3.5880249999999991</v>
      </c>
      <c r="Q31" s="14">
        <f t="shared" ref="Q31:Q50" si="9">N31-K31</f>
        <v>-2.9390749999999999</v>
      </c>
      <c r="R31" s="13">
        <v>0</v>
      </c>
      <c r="S31" s="14">
        <f>C31/'JO2'!C32</f>
        <v>19.486555829228255</v>
      </c>
      <c r="T31" s="14">
        <f>D31/'JO2'!D32</f>
        <v>18.253689668927027</v>
      </c>
      <c r="U31" s="14">
        <f>E31/'JO2'!E32</f>
        <v>26.737342908438087</v>
      </c>
      <c r="V31" s="14">
        <f>F31/'JO2'!F32</f>
        <v>28.717351874244255</v>
      </c>
      <c r="W31" s="14">
        <f>G31/'JO2'!G32</f>
        <v>31.845148427115671</v>
      </c>
      <c r="X31" s="14">
        <f>H31/'JO2'!H32</f>
        <v>34.095859262805192</v>
      </c>
      <c r="Y31" s="14">
        <f>I31/'JO2'!I32</f>
        <v>30.245847489618736</v>
      </c>
      <c r="Z31" s="14">
        <f>J31/'JO2'!J32</f>
        <v>33.485494548286638</v>
      </c>
      <c r="AA31" s="14">
        <f>K31/'JO2'!K32</f>
        <v>40.64189189189193</v>
      </c>
      <c r="AB31" s="14">
        <f>L31/'JO2'!L32</f>
        <v>1.326063728749169</v>
      </c>
      <c r="AC31" s="14">
        <f>M31/'JO2'!M32</f>
        <v>0.80396681211374066</v>
      </c>
      <c r="AD31" s="14">
        <f>N31/'JO2'!N32</f>
        <v>13.819108845045449</v>
      </c>
      <c r="AE31" s="14">
        <f>O31/'JO2'!O32</f>
        <v>0.78982330444077009</v>
      </c>
      <c r="AF31" s="14">
        <f>P31/'JO2'!P32</f>
        <v>-0.90017938232268724</v>
      </c>
      <c r="AG31" s="14">
        <f>Q31/'JO2'!Q32</f>
        <v>-13.039374445430344</v>
      </c>
    </row>
    <row r="32" spans="1:33" x14ac:dyDescent="0.2">
      <c r="A32" s="3" t="s">
        <v>8</v>
      </c>
      <c r="B32" s="18">
        <v>0.65469999999999995</v>
      </c>
      <c r="C32" s="18">
        <v>1.9255</v>
      </c>
      <c r="D32" s="18">
        <v>1.2618</v>
      </c>
      <c r="E32" s="18">
        <v>1.6909000000000001</v>
      </c>
      <c r="F32" s="18">
        <v>3.3321999999999998</v>
      </c>
      <c r="G32" s="18">
        <v>1.7785</v>
      </c>
      <c r="H32" s="18">
        <v>2.7050000000000001</v>
      </c>
      <c r="I32" s="18">
        <v>2.7970999999999999</v>
      </c>
      <c r="J32" s="18">
        <v>2.6625999999999999</v>
      </c>
      <c r="K32" s="18">
        <v>2.3574999999999999</v>
      </c>
      <c r="L32" s="18">
        <v>1.9690000000000001</v>
      </c>
      <c r="M32" s="18">
        <v>1.9688000000000001</v>
      </c>
      <c r="N32" s="18">
        <v>1.7744</v>
      </c>
      <c r="O32" s="18">
        <v>0.69130000000000003</v>
      </c>
      <c r="P32" s="14">
        <f>L32-K32</f>
        <v>-0.38849999999999985</v>
      </c>
      <c r="Q32" s="14">
        <f t="shared" si="9"/>
        <v>-0.58309999999999995</v>
      </c>
      <c r="R32" s="13">
        <v>0</v>
      </c>
      <c r="S32" s="14">
        <f>C32/'JO2'!C33</f>
        <v>8.3067299396031018</v>
      </c>
      <c r="T32" s="14">
        <f>D32/'JO2'!D33</f>
        <v>4.5634719710669067</v>
      </c>
      <c r="U32" s="14">
        <f>E32/'JO2'!E33</f>
        <v>4.9261471230881293</v>
      </c>
      <c r="V32" s="14">
        <f>F32/'JO2'!F33</f>
        <v>11.873151612328524</v>
      </c>
      <c r="W32" s="14">
        <f>G32/'JO2'!G33</f>
        <v>4.1490726700104972</v>
      </c>
      <c r="X32" s="14">
        <f>H32/'JO2'!H33</f>
        <v>6.954621416634529</v>
      </c>
      <c r="Y32" s="14">
        <f>I32/'JO2'!I33</f>
        <v>5.9557117002022784</v>
      </c>
      <c r="Z32" s="14">
        <f>J32/'JO2'!J33</f>
        <v>5.3396169658076813</v>
      </c>
      <c r="AA32" s="14">
        <f>K32/'JO2'!K33</f>
        <v>4.0889775388084288</v>
      </c>
      <c r="AB32" s="14">
        <f>L32/'JO2'!L33</f>
        <v>0.63020099859172962</v>
      </c>
      <c r="AC32" s="14">
        <f>M32/'JO2'!M33</f>
        <v>0.3867254638132373</v>
      </c>
      <c r="AD32" s="14">
        <f>N32/'JO2'!N33</f>
        <v>2.7987381703470029</v>
      </c>
      <c r="AE32" s="14">
        <f>O32/'JO2'!O33</f>
        <v>0.12927294487246616</v>
      </c>
      <c r="AF32" s="14">
        <f>P32/'JO2'!P33</f>
        <v>-0.15248150401318752</v>
      </c>
      <c r="AG32" s="14">
        <f>Q32/'JO2'!Q33</f>
        <v>-10.149695387293297</v>
      </c>
    </row>
    <row r="33" spans="1:33" x14ac:dyDescent="0.2">
      <c r="A33" s="3" t="s">
        <v>8</v>
      </c>
      <c r="B33" s="14">
        <v>5.4390000000000001</v>
      </c>
      <c r="C33" s="14">
        <v>6.1059999999999999</v>
      </c>
      <c r="D33" s="14">
        <v>3.4770000000000003</v>
      </c>
      <c r="E33" s="14">
        <v>5.6029999999999998</v>
      </c>
      <c r="F33" s="14">
        <v>8.19</v>
      </c>
      <c r="G33" s="14">
        <v>9.49</v>
      </c>
      <c r="H33" s="14">
        <v>8.2409999999999997</v>
      </c>
      <c r="I33" s="14">
        <v>8.4260000000000002</v>
      </c>
      <c r="J33" s="14">
        <v>7.59</v>
      </c>
      <c r="K33" s="14">
        <v>9.8419999999999987</v>
      </c>
      <c r="L33" s="14">
        <v>4.4050000000000002</v>
      </c>
      <c r="M33" s="14">
        <v>9.1559999999999988</v>
      </c>
      <c r="N33" s="14">
        <v>10.122999999999999</v>
      </c>
      <c r="O33" s="14">
        <v>7.5880000000000001</v>
      </c>
      <c r="P33" s="14">
        <f t="shared" ref="P33:P50" si="10">L33-K33</f>
        <v>-5.4369999999999985</v>
      </c>
      <c r="Q33" s="14">
        <f t="shared" si="9"/>
        <v>0.28100000000000058</v>
      </c>
      <c r="R33" s="13">
        <v>0</v>
      </c>
      <c r="S33" s="14">
        <f>C33/'JO2'!C34</f>
        <v>36.9388989715669</v>
      </c>
      <c r="T33" s="14">
        <f>D33/'JO2'!D34</f>
        <v>17.255583126550889</v>
      </c>
      <c r="U33" s="14">
        <f>E33/'JO2'!E34</f>
        <v>23.404344193817892</v>
      </c>
      <c r="V33" s="14">
        <f>F33/'JO2'!F34</f>
        <v>31.805825242718463</v>
      </c>
      <c r="W33" s="14">
        <f>G33/'JO2'!G34</f>
        <v>36.097375427919346</v>
      </c>
      <c r="X33" s="14">
        <f>H33/'JO2'!H34</f>
        <v>33.913580246913597</v>
      </c>
      <c r="Y33" s="14">
        <f>I33/'JO2'!I34</f>
        <v>31.092250922509237</v>
      </c>
      <c r="Z33" s="14">
        <f>J33/'JO2'!J34</f>
        <v>25.957592339261307</v>
      </c>
      <c r="AA33" s="14">
        <f>K33/'JO2'!K34</f>
        <v>35.099857346647617</v>
      </c>
      <c r="AB33" s="14">
        <f>L33/'JO2'!L34</f>
        <v>1.9687150837988829</v>
      </c>
      <c r="AC33" s="14">
        <f>M33/'JO2'!M34</f>
        <v>3.2245113576333857</v>
      </c>
      <c r="AD33" s="14">
        <f>N33/'JO2'!N34</f>
        <v>12.614330218068531</v>
      </c>
      <c r="AE33" s="14">
        <f>O33/'JO2'!O34</f>
        <v>1.6952257545631242</v>
      </c>
      <c r="AF33" s="14">
        <f>P33/'JO2'!P34</f>
        <v>-2.7780900311685657</v>
      </c>
      <c r="AG33" s="14">
        <f>Q33/'JO2'!Q34</f>
        <v>0.53821107067611684</v>
      </c>
    </row>
    <row r="34" spans="1:33" x14ac:dyDescent="0.2">
      <c r="A34" s="3" t="s">
        <v>8</v>
      </c>
      <c r="B34" s="14">
        <v>4.1368</v>
      </c>
      <c r="C34" s="14">
        <v>4.5411999999999999</v>
      </c>
      <c r="D34" s="14">
        <v>4.1006</v>
      </c>
      <c r="E34" s="14">
        <v>5.5816999999999997</v>
      </c>
      <c r="F34" s="14">
        <v>3.1585000000000001</v>
      </c>
      <c r="G34" s="14">
        <v>3.7151999999999998</v>
      </c>
      <c r="H34" s="14">
        <v>3.5474999999999999</v>
      </c>
      <c r="I34" s="14">
        <v>4.2032999999999996</v>
      </c>
      <c r="J34" s="14">
        <v>4.3724999999999996</v>
      </c>
      <c r="K34" s="14">
        <v>3.0499000000000001</v>
      </c>
      <c r="L34" s="14">
        <v>3.859</v>
      </c>
      <c r="M34" s="14">
        <v>3.1101999999999999</v>
      </c>
      <c r="N34" s="14">
        <v>6.5873999999999997</v>
      </c>
      <c r="O34" s="14">
        <v>1.5806</v>
      </c>
      <c r="P34" s="14">
        <f>L34-K34</f>
        <v>0.80909999999999993</v>
      </c>
      <c r="Q34" s="14">
        <f t="shared" si="9"/>
        <v>3.5374999999999996</v>
      </c>
      <c r="R34" s="13">
        <v>0</v>
      </c>
      <c r="S34" s="14">
        <f>C34/'JO2'!C35</f>
        <v>11.47637098812231</v>
      </c>
      <c r="T34" s="14">
        <f>D34/'JO2'!D35</f>
        <v>14.115662650602411</v>
      </c>
      <c r="U34" s="14">
        <f>E34/'JO2'!E35</f>
        <v>10.527536778574119</v>
      </c>
      <c r="V34" s="14">
        <f>F34/'JO2'!F35</f>
        <v>6.772084048027442</v>
      </c>
      <c r="W34" s="14">
        <f>G34/'JO2'!G35</f>
        <v>6.9520958083832305</v>
      </c>
      <c r="X34" s="14">
        <f>H34/'JO2'!H35</f>
        <v>8.5854307841239113</v>
      </c>
      <c r="Y34" s="14">
        <f>I34/'JO2'!I35</f>
        <v>11.484426229508193</v>
      </c>
      <c r="Z34" s="14">
        <f>J34/'JO2'!J35</f>
        <v>10.866053677932403</v>
      </c>
      <c r="AA34" s="14">
        <f>K34/'JO2'!K35</f>
        <v>8.5767716535433038</v>
      </c>
      <c r="AB34" s="14">
        <f>L34/'JO2'!L35</f>
        <v>1.1810975423132251</v>
      </c>
      <c r="AC34" s="14">
        <f>M34/'JO2'!M35</f>
        <v>0.64365389789118588</v>
      </c>
      <c r="AD34" s="14">
        <f>N34/'JO2'!N35</f>
        <v>4.8936928905727646</v>
      </c>
      <c r="AE34" s="14">
        <f>O34/'JO2'!O35</f>
        <v>0.26508570086874855</v>
      </c>
      <c r="AF34" s="14">
        <f>P34/'JO2'!P35</f>
        <v>0.2778789023594464</v>
      </c>
      <c r="AG34" s="14">
        <f>Q34/'JO2'!Q35</f>
        <v>3.5714285714285703</v>
      </c>
    </row>
    <row r="35" spans="1:33" x14ac:dyDescent="0.2">
      <c r="A35" s="3" t="s">
        <v>8</v>
      </c>
      <c r="B35" s="14">
        <v>0.39829999999999999</v>
      </c>
      <c r="C35" s="14">
        <v>5.3667999999999996</v>
      </c>
      <c r="D35" s="14">
        <v>4.9892000000000003</v>
      </c>
      <c r="E35" s="14">
        <v>6.1553000000000004</v>
      </c>
      <c r="F35" s="14">
        <v>4.3815999999999997</v>
      </c>
      <c r="G35" s="14">
        <v>3.4973999999999998</v>
      </c>
      <c r="H35" s="14">
        <v>4.6127000000000002</v>
      </c>
      <c r="I35" s="14">
        <v>7.0457999999999998</v>
      </c>
      <c r="J35" s="14">
        <v>5.1982999999999997</v>
      </c>
      <c r="K35" s="14">
        <v>5.5880000000000001</v>
      </c>
      <c r="L35" s="14">
        <v>1.1473</v>
      </c>
      <c r="M35" s="14">
        <v>2.1145</v>
      </c>
      <c r="N35" s="14">
        <v>5.3986999999999998</v>
      </c>
      <c r="O35" s="14">
        <v>-0.40379999999999999</v>
      </c>
      <c r="P35" s="14">
        <f t="shared" si="10"/>
        <v>-4.4406999999999996</v>
      </c>
      <c r="Q35" s="14">
        <f t="shared" ref="Q35:Q40" si="11">N35-K35</f>
        <v>-0.18930000000000025</v>
      </c>
      <c r="R35" s="13">
        <v>0</v>
      </c>
      <c r="S35" s="14">
        <f>C35/'JO2'!C36</f>
        <v>15.878106508875714</v>
      </c>
      <c r="T35" s="14">
        <f>D35/'JO2'!D36</f>
        <v>16.042443729903471</v>
      </c>
      <c r="U35" s="14">
        <f>E35/'JO2'!E36</f>
        <v>7.6845193508114802</v>
      </c>
      <c r="V35" s="14">
        <f>F35/'JO2'!F36</f>
        <v>8.7631999999999923</v>
      </c>
      <c r="W35" s="14">
        <f>G35/'JO2'!G36</f>
        <v>6.4172477064220192</v>
      </c>
      <c r="X35" s="14">
        <f>H35/'JO2'!H36</f>
        <v>9.7109473684210332</v>
      </c>
      <c r="Y35" s="14">
        <f>I35/'JO2'!I36</f>
        <v>22.367619047618987</v>
      </c>
      <c r="Z35" s="14">
        <f>J35/'JO2'!J36</f>
        <v>18.163172606568832</v>
      </c>
      <c r="AA35" s="14">
        <f>K35/'JO2'!K36</f>
        <v>13.068288119738074</v>
      </c>
      <c r="AB35" s="14">
        <f>L35/'JO2'!L36</f>
        <v>0.29551308468988258</v>
      </c>
      <c r="AC35" s="14">
        <f>M35/'JO2'!M36</f>
        <v>0.34523576280041796</v>
      </c>
      <c r="AD35" s="14">
        <f>N35/'JO2'!N36</f>
        <v>5.5015795373484151</v>
      </c>
      <c r="AE35" s="14">
        <f>O35/'JO2'!O36</f>
        <v>-5.452188706759202E-2</v>
      </c>
      <c r="AF35" s="14">
        <f>P35/'JO2'!P36</f>
        <v>-1.2853710779205743</v>
      </c>
      <c r="AG35" s="14">
        <f>Q35/'JO2'!Q36</f>
        <v>-0.34188188549756227</v>
      </c>
    </row>
    <row r="36" spans="1:33" x14ac:dyDescent="0.2">
      <c r="A36" s="3" t="s">
        <v>8</v>
      </c>
      <c r="B36" s="14">
        <v>1.3173999999999999</v>
      </c>
      <c r="C36" s="14">
        <v>6.9748999999999999</v>
      </c>
      <c r="D36" s="14">
        <v>7.0083000000000002</v>
      </c>
      <c r="E36" s="14">
        <v>5.7953000000000001</v>
      </c>
      <c r="F36" s="14">
        <v>6.2184999999999997</v>
      </c>
      <c r="G36" s="14">
        <v>6.6746999999999996</v>
      </c>
      <c r="H36" s="14">
        <v>7.4301000000000004</v>
      </c>
      <c r="I36" s="14">
        <v>7.3963000000000001</v>
      </c>
      <c r="J36" s="14">
        <v>8.3773999999999997</v>
      </c>
      <c r="K36" s="14">
        <v>5.85</v>
      </c>
      <c r="L36" s="14">
        <v>2.0855999999999999</v>
      </c>
      <c r="M36" s="14">
        <v>2.2749999999999999</v>
      </c>
      <c r="N36" s="14">
        <v>5.5263999999999998</v>
      </c>
      <c r="O36" s="14">
        <v>1.1477999999999999</v>
      </c>
      <c r="P36" s="14">
        <f>L36-K36</f>
        <v>-3.7643999999999997</v>
      </c>
      <c r="Q36" s="14">
        <f t="shared" si="11"/>
        <v>-0.32359999999999989</v>
      </c>
      <c r="R36" s="13">
        <v>0</v>
      </c>
      <c r="S36" s="14">
        <f>C36/'JO2'!C37</f>
        <v>36.233246753246732</v>
      </c>
      <c r="T36" s="14">
        <f>D36/'JO2'!D37</f>
        <v>29.962804617357847</v>
      </c>
      <c r="U36" s="14">
        <f>E36/'JO2'!E37</f>
        <v>18.299021155667827</v>
      </c>
      <c r="V36" s="14">
        <f>F36/'JO2'!F37</f>
        <v>17.843615494978476</v>
      </c>
      <c r="W36" s="14">
        <f>G36/'JO2'!G37</f>
        <v>19.701003541912634</v>
      </c>
      <c r="X36" s="14">
        <f>H36/'JO2'!H37</f>
        <v>22.925331687750692</v>
      </c>
      <c r="Y36" s="14">
        <f>I36/'JO2'!I37</f>
        <v>21.024161455372379</v>
      </c>
      <c r="Z36" s="14">
        <f>J36/'JO2'!J37</f>
        <v>23.758933635847971</v>
      </c>
      <c r="AA36" s="14">
        <f>K36/'JO2'!K37</f>
        <v>16.43720146108457</v>
      </c>
      <c r="AB36" s="14">
        <f>L36/'JO2'!L37</f>
        <v>0.4552320251451521</v>
      </c>
      <c r="AC36" s="14">
        <f>M36/'JO2'!M37</f>
        <v>0.31617422241987936</v>
      </c>
      <c r="AD36" s="14">
        <f>N36/'JO2'!N37</f>
        <v>3.0946354574980397</v>
      </c>
      <c r="AE36" s="14">
        <f>O36/'JO2'!O37</f>
        <v>0.14171770051363097</v>
      </c>
      <c r="AF36" s="14">
        <f>P36/'JO2'!P37</f>
        <v>-0.89087681931132401</v>
      </c>
      <c r="AG36" s="14">
        <f>Q36/'JO2'!Q37</f>
        <v>-0.22630953213511426</v>
      </c>
    </row>
    <row r="37" spans="1:33" x14ac:dyDescent="0.2">
      <c r="A37" s="3" t="s">
        <v>8</v>
      </c>
      <c r="B37" s="14">
        <v>3.9864000000000002</v>
      </c>
      <c r="C37" s="14">
        <v>4.7347000000000001</v>
      </c>
      <c r="D37" s="14">
        <v>5.1741999999999999</v>
      </c>
      <c r="E37" s="14">
        <v>4.9984000000000002</v>
      </c>
      <c r="F37" s="14">
        <v>4.6014999999999997</v>
      </c>
      <c r="G37" s="14">
        <v>4.9701000000000004</v>
      </c>
      <c r="H37" s="14">
        <v>4.5963000000000003</v>
      </c>
      <c r="I37" s="14">
        <v>3.8611</v>
      </c>
      <c r="J37" s="14">
        <v>3.6065</v>
      </c>
      <c r="K37" s="14">
        <v>3.3612000000000002</v>
      </c>
      <c r="L37" s="14">
        <v>1.6479999999999999</v>
      </c>
      <c r="M37" s="14">
        <v>1.3613</v>
      </c>
      <c r="N37" s="14">
        <v>3.5667</v>
      </c>
      <c r="O37" s="14">
        <v>0.60819999999999996</v>
      </c>
      <c r="P37" s="14">
        <f>L37-K37</f>
        <v>-1.7132000000000003</v>
      </c>
      <c r="Q37" s="14">
        <f t="shared" si="11"/>
        <v>0.20549999999999979</v>
      </c>
      <c r="R37" s="13">
        <v>0</v>
      </c>
      <c r="S37" s="14">
        <f>C37/'JO2'!C38</f>
        <v>46.601377952755946</v>
      </c>
      <c r="T37" s="14">
        <f>D37/'JO2'!D38</f>
        <v>38.758052434456943</v>
      </c>
      <c r="U37" s="14">
        <f>E37/'JO2'!E38</f>
        <v>22.43447037701976</v>
      </c>
      <c r="V37" s="14">
        <f>F37/'JO2'!F38</f>
        <v>19.382898062342033</v>
      </c>
      <c r="W37" s="14">
        <f>G37/'JO2'!G38</f>
        <v>23.577324478178383</v>
      </c>
      <c r="X37" s="14">
        <f>H37/'JO2'!H38</f>
        <v>23.190211907164489</v>
      </c>
      <c r="Y37" s="14">
        <f>I37/'JO2'!I38</f>
        <v>16.339822259839192</v>
      </c>
      <c r="Z37" s="14">
        <f>J37/'JO2'!J38</f>
        <v>18.667184265010349</v>
      </c>
      <c r="AA37" s="14">
        <f>K37/'JO2'!K38</f>
        <v>13.843492586490946</v>
      </c>
      <c r="AB37" s="14">
        <f>L37/'JO2'!L38</f>
        <v>0.531253022146288</v>
      </c>
      <c r="AC37" s="14">
        <f>M37/'JO2'!M38</f>
        <v>0.29471109090515468</v>
      </c>
      <c r="AD37" s="14">
        <f>N37/'JO2'!N38</f>
        <v>3.2327562766246718</v>
      </c>
      <c r="AE37" s="14">
        <f>O37/'JO2'!O38</f>
        <v>0.11323565005306174</v>
      </c>
      <c r="AF37" s="14">
        <f>P37/'JO2'!P38</f>
        <v>-0.59916762844052751</v>
      </c>
      <c r="AG37" s="14">
        <f>Q37/'JO2'!Q38</f>
        <v>0.23881464264962207</v>
      </c>
    </row>
    <row r="38" spans="1:33" x14ac:dyDescent="0.2">
      <c r="A38" s="3" t="s">
        <v>8</v>
      </c>
      <c r="B38" s="14">
        <v>0.1143</v>
      </c>
      <c r="C38" s="14">
        <v>0.54</v>
      </c>
      <c r="D38" s="14">
        <v>2.8302999999999998</v>
      </c>
      <c r="E38" s="14">
        <v>12.2318</v>
      </c>
      <c r="F38" s="14">
        <v>9.7089999999999996</v>
      </c>
      <c r="G38" s="14">
        <v>9.0876999999999999</v>
      </c>
      <c r="H38" s="14">
        <v>8.2066999999999997</v>
      </c>
      <c r="I38" s="14">
        <v>9.1804000000000006</v>
      </c>
      <c r="J38" s="14">
        <v>13.230600000000001</v>
      </c>
      <c r="K38" s="14">
        <v>15.4115</v>
      </c>
      <c r="L38" s="14">
        <v>14.701499999999999</v>
      </c>
      <c r="M38" s="14">
        <v>6.28</v>
      </c>
      <c r="N38" s="14">
        <v>3.8871000000000002</v>
      </c>
      <c r="O38" s="14">
        <v>1.5849</v>
      </c>
      <c r="P38" s="14">
        <f>L38-K38</f>
        <v>-0.71000000000000085</v>
      </c>
      <c r="Q38" s="14">
        <f t="shared" si="11"/>
        <v>-11.5244</v>
      </c>
      <c r="R38" s="13">
        <v>0</v>
      </c>
      <c r="S38" s="14">
        <f>C38/'JO2'!C39</f>
        <v>5.7507987220447365</v>
      </c>
      <c r="T38" s="14">
        <f>D38/'JO2'!D39</f>
        <v>21.506838905775084</v>
      </c>
      <c r="U38" s="14">
        <f>E38/'JO2'!E39</f>
        <v>63.31159420289854</v>
      </c>
      <c r="V38" s="14">
        <f>F38/'JO2'!F39</f>
        <v>41.777108433734952</v>
      </c>
      <c r="W38" s="14">
        <f>G38/'JO2'!G39</f>
        <v>37.413338822560739</v>
      </c>
      <c r="X38" s="14">
        <f>H38/'JO2'!H39</f>
        <v>36.441829484902335</v>
      </c>
      <c r="Y38" s="14">
        <f>I38/'JO2'!I39</f>
        <v>36.54617834394903</v>
      </c>
      <c r="Z38" s="14">
        <f>J38/'JO2'!J39</f>
        <v>47.884907709011983</v>
      </c>
      <c r="AA38" s="14">
        <f>K38/'JO2'!K39</f>
        <v>51.960552933243427</v>
      </c>
      <c r="AB38" s="14">
        <f>L38/'JO2'!L39</f>
        <v>5.1607750903921081</v>
      </c>
      <c r="AC38" s="14">
        <f>M38/'JO2'!M39</f>
        <v>1.5294318209493194</v>
      </c>
      <c r="AD38" s="14">
        <f>N38/'JO2'!N39</f>
        <v>2.777690438759469</v>
      </c>
      <c r="AE38" s="14">
        <f>O38/'JO2'!O39</f>
        <v>0.32629238465814342</v>
      </c>
      <c r="AF38" s="14">
        <f>P38/'JO2'!P39</f>
        <v>-0.27820226480153631</v>
      </c>
      <c r="AG38" s="14">
        <f>Q38/'JO2'!Q39</f>
        <v>-10.450126949582883</v>
      </c>
    </row>
    <row r="39" spans="1:33" x14ac:dyDescent="0.2">
      <c r="A39" s="3" t="s">
        <v>8</v>
      </c>
      <c r="B39" s="14">
        <v>2.8549000000000002</v>
      </c>
      <c r="C39" s="14">
        <v>4.1542000000000003</v>
      </c>
      <c r="D39" s="14">
        <v>3.6644999999999999</v>
      </c>
      <c r="E39" s="14">
        <v>3.4531000000000001</v>
      </c>
      <c r="F39" s="14">
        <v>3.6617999999999999</v>
      </c>
      <c r="G39" s="14">
        <v>3.7077</v>
      </c>
      <c r="H39" s="14">
        <v>3.12</v>
      </c>
      <c r="I39" s="14">
        <v>2.7159</v>
      </c>
      <c r="J39" s="14">
        <v>3.41</v>
      </c>
      <c r="K39" s="14">
        <v>3.1305999999999998</v>
      </c>
      <c r="L39" s="14">
        <v>1.2824</v>
      </c>
      <c r="M39" s="14">
        <v>1.5</v>
      </c>
      <c r="N39" s="14">
        <v>2.0304000000000002</v>
      </c>
      <c r="O39" s="14">
        <v>2.0952999999999999</v>
      </c>
      <c r="P39" s="14">
        <f>L39-K39</f>
        <v>-1.8481999999999998</v>
      </c>
      <c r="Q39" s="14">
        <f t="shared" si="11"/>
        <v>-1.1001999999999996</v>
      </c>
      <c r="R39" s="13">
        <v>0</v>
      </c>
      <c r="S39" s="14">
        <f>C39/'JO2'!C40</f>
        <v>32.353582554517118</v>
      </c>
      <c r="T39" s="14">
        <f>D39/'JO2'!D40</f>
        <v>19.145768025078368</v>
      </c>
      <c r="U39" s="14">
        <f>E39/'JO2'!E40</f>
        <v>12.031707317073165</v>
      </c>
      <c r="V39" s="14">
        <f>F39/'JO2'!F40</f>
        <v>10.344067796610167</v>
      </c>
      <c r="W39" s="14">
        <f>G39/'JO2'!G40</f>
        <v>9.7391646966115033</v>
      </c>
      <c r="X39" s="14">
        <f>H39/'JO2'!H40</f>
        <v>8.0102695763799705</v>
      </c>
      <c r="Y39" s="14">
        <f>I39/'JO2'!I40</f>
        <v>5.9585344449319875</v>
      </c>
      <c r="Z39" s="14">
        <f>J39/'JO2'!J40</f>
        <v>7.2032108153781156</v>
      </c>
      <c r="AA39" s="14">
        <f>K39/'JO2'!K40</f>
        <v>6.1468682505399554</v>
      </c>
      <c r="AB39" s="14">
        <f>L39/'JO2'!L40</f>
        <v>0.52111016294851475</v>
      </c>
      <c r="AC39" s="14">
        <f>M39/'JO2'!M40</f>
        <v>0.40769732550554466</v>
      </c>
      <c r="AD39" s="14">
        <f>N39/'JO2'!N40</f>
        <v>1.2448041199190731</v>
      </c>
      <c r="AE39" s="14">
        <f>O39/'JO2'!O40</f>
        <v>0.41910191019101917</v>
      </c>
      <c r="AF39" s="14">
        <f>P39/'JO2'!P40</f>
        <v>-0.94701783152285302</v>
      </c>
      <c r="AG39" s="14">
        <f>Q39/'JO2'!Q40</f>
        <v>-0.98074523087894427</v>
      </c>
    </row>
    <row r="40" spans="1:33" x14ac:dyDescent="0.2">
      <c r="A40" s="3" t="s">
        <v>8</v>
      </c>
      <c r="B40" s="14">
        <v>2.0682499999999999</v>
      </c>
      <c r="C40" s="14">
        <v>4.1009500000000001</v>
      </c>
      <c r="D40" s="14">
        <v>4.6693249999999997</v>
      </c>
      <c r="E40" s="14">
        <v>6.61965</v>
      </c>
      <c r="F40" s="14">
        <v>6.0476999999999999</v>
      </c>
      <c r="G40" s="14">
        <v>6.1100500000000002</v>
      </c>
      <c r="H40" s="14">
        <v>5.8382750000000003</v>
      </c>
      <c r="I40" s="14">
        <v>5.788425000000001</v>
      </c>
      <c r="J40" s="14">
        <v>7.1561250000000003</v>
      </c>
      <c r="K40" s="14">
        <v>6.9383250000000007</v>
      </c>
      <c r="L40" s="14">
        <v>4.9293749999999994</v>
      </c>
      <c r="M40" s="14">
        <v>2.8540749999999999</v>
      </c>
      <c r="N40" s="14">
        <v>3.75265</v>
      </c>
      <c r="O40" s="14">
        <v>3.6090499999999999</v>
      </c>
      <c r="P40" s="14">
        <f>L40-K40</f>
        <v>-2.0089500000000013</v>
      </c>
      <c r="Q40" s="14">
        <f t="shared" si="11"/>
        <v>-3.1856750000000007</v>
      </c>
      <c r="R40" s="13">
        <v>0</v>
      </c>
      <c r="S40" s="14">
        <f>C40/'JO2'!C41</f>
        <v>42.852142110762749</v>
      </c>
      <c r="T40" s="14">
        <f>D40/'JO2'!D41</f>
        <v>34.638909495548951</v>
      </c>
      <c r="U40" s="14">
        <f>E40/'JO2'!E41</f>
        <v>35.859425785482102</v>
      </c>
      <c r="V40" s="14">
        <f>F40/'JO2'!F41</f>
        <v>26.06767241379308</v>
      </c>
      <c r="W40" s="14">
        <f>G40/'JO2'!G41</f>
        <v>22.488222304011774</v>
      </c>
      <c r="X40" s="14">
        <f>H40/'JO2'!H41</f>
        <v>22.006313607237104</v>
      </c>
      <c r="Y40" s="14">
        <f>I40/'JO2'!I41</f>
        <v>19.884661628306418</v>
      </c>
      <c r="Z40" s="14">
        <f>J40/'JO2'!J41</f>
        <v>23.901553106212436</v>
      </c>
      <c r="AA40" s="14">
        <f>K40/'JO2'!K41</f>
        <v>22.033423308986968</v>
      </c>
      <c r="AB40" s="14">
        <f>L40/'JO2'!L41</f>
        <v>2.3216724755086657</v>
      </c>
      <c r="AC40" s="14">
        <f>M40/'JO2'!M41</f>
        <v>1.1722491477389412</v>
      </c>
      <c r="AD40" s="14">
        <f>N40/'JO2'!N41</f>
        <v>7.1248338712739709</v>
      </c>
      <c r="AE40" s="14">
        <f>O40/'JO2'!O41</f>
        <v>0.87485758611494935</v>
      </c>
      <c r="AF40" s="14">
        <f>P40/'JO2'!P41</f>
        <v>-1.1109605707017649</v>
      </c>
      <c r="AG40" s="14">
        <f>Q40/'JO2'!Q41</f>
        <v>-15.040958451369237</v>
      </c>
    </row>
    <row r="41" spans="1:33" x14ac:dyDescent="0.2">
      <c r="A41" s="6" t="s">
        <v>7</v>
      </c>
      <c r="B41" s="15">
        <v>-0.82099999999999995</v>
      </c>
      <c r="C41" s="15">
        <v>1.3701000000000001</v>
      </c>
      <c r="D41" s="15">
        <v>0.78990000000000005</v>
      </c>
      <c r="E41" s="15">
        <v>-0.56779999999999997</v>
      </c>
      <c r="F41" s="15">
        <v>-0.3463</v>
      </c>
      <c r="G41" s="15">
        <v>-0.66930000000000001</v>
      </c>
      <c r="H41" s="15">
        <v>1.851</v>
      </c>
      <c r="I41" s="15">
        <v>2.5432000000000001</v>
      </c>
      <c r="J41" s="15">
        <v>2.2187000000000001</v>
      </c>
      <c r="K41" s="15">
        <v>1.7512000000000001</v>
      </c>
      <c r="L41" s="15">
        <v>1.7184999999999999</v>
      </c>
      <c r="M41" s="15">
        <v>1.4005000000000001</v>
      </c>
      <c r="N41" s="15">
        <v>1.921</v>
      </c>
      <c r="O41" s="15">
        <v>1.2044999999999999</v>
      </c>
      <c r="P41" s="15">
        <f t="shared" si="10"/>
        <v>-3.2700000000000173E-2</v>
      </c>
      <c r="Q41" s="15">
        <f t="shared" si="9"/>
        <v>0.16979999999999995</v>
      </c>
      <c r="R41" s="16">
        <v>0</v>
      </c>
      <c r="S41" s="15">
        <f>C41/'JO2'!C42</f>
        <v>6.5586404978458575</v>
      </c>
      <c r="T41" s="15">
        <f>D41/'JO2'!D42</f>
        <v>3.298121085594989</v>
      </c>
      <c r="U41" s="15">
        <f>E41/'JO2'!E42</f>
        <v>-2.5416293643688443</v>
      </c>
      <c r="V41" s="15">
        <f>F41/'JO2'!F42</f>
        <v>-1.3913218159903569</v>
      </c>
      <c r="W41" s="15">
        <f>G41/'JO2'!G42</f>
        <v>-3.1481655691439303</v>
      </c>
      <c r="X41" s="15">
        <f>H41/'JO2'!H42</f>
        <v>7.3745019920318695</v>
      </c>
      <c r="Y41" s="15">
        <f>I41/'JO2'!I42</f>
        <v>11.125109361329828</v>
      </c>
      <c r="Z41" s="15">
        <f>J41/'JO2'!J42</f>
        <v>8.9572062979410578</v>
      </c>
      <c r="AA41" s="15">
        <f>K41/'JO2'!K42</f>
        <v>4.5450298468725645</v>
      </c>
      <c r="AB41" s="15">
        <f>L41/'JO2'!L42</f>
        <v>0.5346420682574744</v>
      </c>
      <c r="AC41" s="15">
        <f>M41/'JO2'!M42</f>
        <v>0.29044567494141316</v>
      </c>
      <c r="AD41" s="15">
        <f>N41/'JO2'!N42</f>
        <v>1.1381680293873682</v>
      </c>
      <c r="AE41" s="15">
        <f>O41/'JO2'!O42</f>
        <v>0.18958651409503721</v>
      </c>
      <c r="AF41" s="15">
        <f>P41/'JO2'!P42</f>
        <v>-1.1558854718982034E-2</v>
      </c>
      <c r="AG41" s="15">
        <f>Q41/'JO2'!Q42</f>
        <v>0.13036468330134354</v>
      </c>
    </row>
    <row r="42" spans="1:33" x14ac:dyDescent="0.2">
      <c r="A42" s="6" t="s">
        <v>7</v>
      </c>
      <c r="B42" s="15">
        <v>0.25159999999999999</v>
      </c>
      <c r="C42" s="15">
        <v>-0.2155</v>
      </c>
      <c r="D42" s="15">
        <v>0.1348</v>
      </c>
      <c r="E42" s="15">
        <v>0.47449999999999998</v>
      </c>
      <c r="F42" s="15">
        <v>0.26729999999999998</v>
      </c>
      <c r="G42" s="15">
        <v>0.50149999999999995</v>
      </c>
      <c r="H42" s="15">
        <v>0.53969999999999996</v>
      </c>
      <c r="I42" s="15">
        <v>0.64659999999999995</v>
      </c>
      <c r="J42" s="15">
        <v>-0.35139999999999999</v>
      </c>
      <c r="K42" s="15">
        <v>0.68120000000000003</v>
      </c>
      <c r="L42" s="15">
        <v>0.50519999999999998</v>
      </c>
      <c r="M42" s="15">
        <v>0.76359999999999995</v>
      </c>
      <c r="N42" s="15">
        <v>1.02</v>
      </c>
      <c r="O42" s="15">
        <v>0.70479999999999998</v>
      </c>
      <c r="P42" s="15">
        <f t="shared" si="10"/>
        <v>-0.17600000000000005</v>
      </c>
      <c r="Q42" s="15">
        <f t="shared" si="9"/>
        <v>0.33879999999999999</v>
      </c>
      <c r="R42" s="16">
        <v>0</v>
      </c>
      <c r="S42" s="15">
        <f>C42/'JO2'!C43</f>
        <v>-1.3443543356207122</v>
      </c>
      <c r="T42" s="15">
        <f>D42/'JO2'!D43</f>
        <v>0.79574970484061402</v>
      </c>
      <c r="U42" s="15">
        <f>E42/'JO2'!E43</f>
        <v>2.8210463733650468</v>
      </c>
      <c r="V42" s="15">
        <f>F42/'JO2'!F43</f>
        <v>2.8928571428571415</v>
      </c>
      <c r="W42" s="15">
        <f>G42/'JO2'!G43</f>
        <v>3.7481315396113621</v>
      </c>
      <c r="X42" s="15">
        <f>H42/'JO2'!H43</f>
        <v>4.5201005025125731</v>
      </c>
      <c r="Y42" s="15">
        <f>I42/'JO2'!I43</f>
        <v>10.652388797364129</v>
      </c>
      <c r="Z42" s="15">
        <f>J42/'JO2'!J43</f>
        <v>-2.4746478873239455</v>
      </c>
      <c r="AA42" s="15">
        <f>K42/'JO2'!K43</f>
        <v>7.3090128755364852</v>
      </c>
      <c r="AB42" s="15">
        <f>L42/'JO2'!L43</f>
        <v>0.30586668281164858</v>
      </c>
      <c r="AC42" s="15">
        <f>M42/'JO2'!M43</f>
        <v>0.36213601441714888</v>
      </c>
      <c r="AD42" s="15">
        <f>N42/'JO2'!N43</f>
        <v>1.2387660918144281</v>
      </c>
      <c r="AE42" s="15">
        <f>O42/'JO2'!O43</f>
        <v>0.2703075861010969</v>
      </c>
      <c r="AF42" s="15">
        <f>P42/'JO2'!P43</f>
        <v>-0.1129290984921399</v>
      </c>
      <c r="AG42" s="15">
        <f>Q42/'JO2'!Q43</f>
        <v>0.46398247055601205</v>
      </c>
    </row>
    <row r="43" spans="1:33" x14ac:dyDescent="0.2">
      <c r="A43" s="6" t="s">
        <v>7</v>
      </c>
      <c r="B43" s="15">
        <v>1.8943000000000001</v>
      </c>
      <c r="C43" s="15">
        <v>2.2991000000000001</v>
      </c>
      <c r="D43" s="15">
        <v>1.9669000000000001</v>
      </c>
      <c r="E43" s="15">
        <v>1.1906000000000001</v>
      </c>
      <c r="F43" s="15">
        <v>3.3645</v>
      </c>
      <c r="G43" s="15">
        <v>2.4165999999999999</v>
      </c>
      <c r="H43" s="15">
        <v>3.5063</v>
      </c>
      <c r="I43" s="15">
        <v>1.7678</v>
      </c>
      <c r="J43" s="15">
        <v>2.0749</v>
      </c>
      <c r="K43" s="15">
        <v>1.9294</v>
      </c>
      <c r="L43" s="15">
        <v>-0.64590000000000003</v>
      </c>
      <c r="M43" s="15">
        <v>0.78159999999999996</v>
      </c>
      <c r="N43" s="15">
        <v>1.9533</v>
      </c>
      <c r="O43" s="15">
        <v>1.5291999999999999</v>
      </c>
      <c r="P43" s="15">
        <f t="shared" si="10"/>
        <v>-2.5752999999999999</v>
      </c>
      <c r="Q43" s="15">
        <f t="shared" si="9"/>
        <v>2.3900000000000032E-2</v>
      </c>
      <c r="R43" s="16">
        <v>0</v>
      </c>
      <c r="S43" s="15">
        <f>C43/'JO2'!C44</f>
        <v>5.8102097548647942</v>
      </c>
      <c r="T43" s="15">
        <f>D43/'JO2'!D44</f>
        <v>6.7707401032702244</v>
      </c>
      <c r="U43" s="15">
        <f>E43/'JO2'!E44</f>
        <v>2.2455677102979998</v>
      </c>
      <c r="V43" s="15">
        <f>F43/'JO2'!F44</f>
        <v>7.2137650085763267</v>
      </c>
      <c r="W43" s="15">
        <f>G43/'JO2'!G44</f>
        <v>4.5220808383233511</v>
      </c>
      <c r="X43" s="15">
        <f>H43/'JO2'!H44</f>
        <v>8.4857212003872213</v>
      </c>
      <c r="Y43" s="15">
        <f>I43/'JO2'!I44</f>
        <v>4.830054644808742</v>
      </c>
      <c r="Z43" s="15">
        <f>J43/'JO2'!J44</f>
        <v>5.1563121272365793</v>
      </c>
      <c r="AA43" s="15">
        <f>K43/'JO2'!K44</f>
        <v>5.425759280089987</v>
      </c>
      <c r="AB43" s="15">
        <f>L43/'JO2'!L44</f>
        <v>-0.19768616288678728</v>
      </c>
      <c r="AC43" s="15">
        <f>M43/'JO2'!M44</f>
        <v>0.161751619378738</v>
      </c>
      <c r="AD43" s="15">
        <f>N43/'JO2'!N44</f>
        <v>1.4510809003788721</v>
      </c>
      <c r="AE43" s="15">
        <f>O43/'JO2'!O44</f>
        <v>0.25646530037232079</v>
      </c>
      <c r="AF43" s="15">
        <f>P43/'JO2'!P44</f>
        <v>-0.88446611944911913</v>
      </c>
      <c r="AG43" s="15">
        <f>Q43/'JO2'!Q44</f>
        <v>2.4129227662796595E-2</v>
      </c>
    </row>
    <row r="44" spans="1:33" x14ac:dyDescent="0.2">
      <c r="A44" s="6" t="s">
        <v>7</v>
      </c>
      <c r="B44" s="15">
        <v>1.2323999999999999</v>
      </c>
      <c r="C44" s="15">
        <v>2.3940999999999999</v>
      </c>
      <c r="D44" s="15">
        <v>2.3203</v>
      </c>
      <c r="E44" s="15">
        <v>1.3759999999999999</v>
      </c>
      <c r="F44" s="15">
        <v>2.3250000000000002</v>
      </c>
      <c r="G44" s="15">
        <v>1.8798999999999999</v>
      </c>
      <c r="H44" s="15">
        <v>1.681</v>
      </c>
      <c r="I44" s="15">
        <v>1.2696000000000001</v>
      </c>
      <c r="J44" s="15">
        <v>2.3488000000000002</v>
      </c>
      <c r="K44" s="15">
        <v>1.8509</v>
      </c>
      <c r="L44" s="15">
        <v>1.1125</v>
      </c>
      <c r="M44" s="15">
        <v>3.363</v>
      </c>
      <c r="N44" s="15">
        <v>3.1554000000000002</v>
      </c>
      <c r="O44" s="15">
        <v>0.97070000000000001</v>
      </c>
      <c r="P44" s="15">
        <f t="shared" si="10"/>
        <v>-0.73839999999999995</v>
      </c>
      <c r="Q44" s="15">
        <f t="shared" si="9"/>
        <v>1.3045000000000002</v>
      </c>
      <c r="R44" s="16">
        <v>0</v>
      </c>
      <c r="S44" s="15">
        <f>C44/'JO2'!C45</f>
        <v>13.011413043478264</v>
      </c>
      <c r="T44" s="15">
        <f>D44/'JO2'!D45</f>
        <v>7.482425024185746</v>
      </c>
      <c r="U44" s="15">
        <f>E44/'JO2'!E45</f>
        <v>4.5729478231970759</v>
      </c>
      <c r="V44" s="15">
        <f>F44/'JO2'!F45</f>
        <v>7.6606260296540398</v>
      </c>
      <c r="W44" s="15">
        <f>G44/'JO2'!G45</f>
        <v>6.0544283413848632</v>
      </c>
      <c r="X44" s="15">
        <f>H44/'JO2'!H45</f>
        <v>5.1802773497688754</v>
      </c>
      <c r="Y44" s="15">
        <f>I44/'JO2'!I45</f>
        <v>3.8057553956834544</v>
      </c>
      <c r="Z44" s="15">
        <f>J44/'JO2'!J45</f>
        <v>6.271829105473965</v>
      </c>
      <c r="AA44" s="15">
        <f>K44/'JO2'!K45</f>
        <v>4.8605567226890756</v>
      </c>
      <c r="AB44" s="15">
        <f>L44/'JO2'!L45</f>
        <v>0.61470880760305002</v>
      </c>
      <c r="AC44" s="15">
        <f>M44/'JO2'!M45</f>
        <v>1.3203769140164898</v>
      </c>
      <c r="AD44" s="15">
        <f>N44/'JO2'!N45</f>
        <v>4.1150234741784049</v>
      </c>
      <c r="AE44" s="15">
        <f>O44/'JO2'!O45</f>
        <v>0.27086530680581522</v>
      </c>
      <c r="AF44" s="15">
        <f>P44/'JO2'!P45</f>
        <v>-0.51672498250524834</v>
      </c>
      <c r="AG44" s="15">
        <f>Q44/'JO2'!Q45</f>
        <v>3.379533678756478</v>
      </c>
    </row>
    <row r="45" spans="1:33" x14ac:dyDescent="0.2">
      <c r="A45" s="6" t="s">
        <v>7</v>
      </c>
      <c r="B45" s="15">
        <v>1.9475</v>
      </c>
      <c r="C45" s="15">
        <v>0.13900000000000001</v>
      </c>
      <c r="D45" s="15">
        <v>1.2785</v>
      </c>
      <c r="E45" s="15">
        <v>4.5071000000000003</v>
      </c>
      <c r="F45" s="15">
        <v>1.2459</v>
      </c>
      <c r="G45" s="15">
        <v>4.3874000000000004</v>
      </c>
      <c r="H45" s="15">
        <v>5.3196000000000003</v>
      </c>
      <c r="I45" s="15">
        <v>2.1680000000000001</v>
      </c>
      <c r="J45" s="15">
        <v>1.7098</v>
      </c>
      <c r="K45" s="15">
        <v>3.3601999999999999</v>
      </c>
      <c r="L45" s="15">
        <v>1.1389</v>
      </c>
      <c r="M45" s="15">
        <v>2.5011999999999999</v>
      </c>
      <c r="N45" s="15">
        <v>2.6474000000000002</v>
      </c>
      <c r="O45" s="15">
        <v>2.5362</v>
      </c>
      <c r="P45" s="15">
        <f t="shared" si="10"/>
        <v>-2.2212999999999998</v>
      </c>
      <c r="Q45" s="15">
        <f t="shared" si="9"/>
        <v>-0.71279999999999966</v>
      </c>
      <c r="R45" s="16">
        <v>0</v>
      </c>
      <c r="S45" s="15">
        <f>C45/'JO2'!C46</f>
        <v>0.73857598299681138</v>
      </c>
      <c r="T45" s="15">
        <f>D45/'JO2'!D46</f>
        <v>6.9445953286257414</v>
      </c>
      <c r="U45" s="15">
        <f>E45/'JO2'!E46</f>
        <v>15.5955017301038</v>
      </c>
      <c r="V45" s="15">
        <f>F45/'JO2'!F46</f>
        <v>3.6451141018139253</v>
      </c>
      <c r="W45" s="15">
        <f>G45/'JO2'!G46</f>
        <v>11.984157334061729</v>
      </c>
      <c r="X45" s="15">
        <f>H45/'JO2'!H46</f>
        <v>14.731653281639428</v>
      </c>
      <c r="Y45" s="15">
        <f>I45/'JO2'!I46</f>
        <v>5.5235668789808914</v>
      </c>
      <c r="Z45" s="15">
        <f>J45/'JO2'!J46</f>
        <v>4.1651644336175391</v>
      </c>
      <c r="AA45" s="15">
        <f>K45/'JO2'!K46</f>
        <v>7.3382834680061118</v>
      </c>
      <c r="AB45" s="15">
        <f>L45/'JO2'!L46</f>
        <v>0.46099979761181942</v>
      </c>
      <c r="AC45" s="15">
        <f>M45/'JO2'!M46</f>
        <v>0.70801370056896984</v>
      </c>
      <c r="AD45" s="15">
        <f>N45/'JO2'!N46</f>
        <v>3.2309006590187939</v>
      </c>
      <c r="AE45" s="15">
        <f>O45/'JO2'!O46</f>
        <v>0.66719280246231549</v>
      </c>
      <c r="AF45" s="15">
        <f>P45/'JO2'!P46</f>
        <v>-1.1036967107224485</v>
      </c>
      <c r="AG45" s="15">
        <f>Q45/'JO2'!Q46</f>
        <v>-1.9717842323651447</v>
      </c>
    </row>
    <row r="46" spans="1:33" x14ac:dyDescent="0.2">
      <c r="A46" s="6" t="s">
        <v>7</v>
      </c>
      <c r="B46" s="15">
        <v>0.71450000000000002</v>
      </c>
      <c r="C46" s="15">
        <v>1.9865999999999999</v>
      </c>
      <c r="D46" s="15">
        <v>1.298</v>
      </c>
      <c r="E46" s="15">
        <v>1.8302</v>
      </c>
      <c r="F46" s="15">
        <v>2.391</v>
      </c>
      <c r="G46" s="15">
        <v>2.6071</v>
      </c>
      <c r="H46" s="15">
        <v>2.2364000000000002</v>
      </c>
      <c r="I46" s="15">
        <v>2.1676000000000002</v>
      </c>
      <c r="J46" s="15">
        <v>2.2046999999999999</v>
      </c>
      <c r="K46" s="15">
        <v>1.9004000000000001</v>
      </c>
      <c r="L46" s="15">
        <v>1.4363999999999999</v>
      </c>
      <c r="M46" s="15">
        <v>3.6859000000000002</v>
      </c>
      <c r="N46" s="15">
        <v>2.6825999999999999</v>
      </c>
      <c r="O46" s="15">
        <v>1.4574</v>
      </c>
      <c r="P46" s="15">
        <f t="shared" si="10"/>
        <v>-0.46400000000000019</v>
      </c>
      <c r="Q46" s="15">
        <f t="shared" si="9"/>
        <v>0.78219999999999978</v>
      </c>
      <c r="R46" s="16">
        <v>0</v>
      </c>
      <c r="S46" s="15">
        <f>C46/'JO2'!C47</f>
        <v>8.291318864774631</v>
      </c>
      <c r="T46" s="15">
        <f>D46/'JO2'!D47</f>
        <v>4.6208615165539353</v>
      </c>
      <c r="U46" s="15">
        <f>E46/'JO2'!E47</f>
        <v>8.9234519746465217</v>
      </c>
      <c r="V46" s="15">
        <f>F46/'JO2'!F47</f>
        <v>10.279449699054174</v>
      </c>
      <c r="W46" s="15">
        <f>G46/'JO2'!G47</f>
        <v>10.105038759689922</v>
      </c>
      <c r="X46" s="15">
        <f>H46/'JO2'!H47</f>
        <v>9.7489102005231114</v>
      </c>
      <c r="Y46" s="15">
        <f>I46/'JO2'!I47</f>
        <v>8.7087183607874685</v>
      </c>
      <c r="Z46" s="15">
        <f>J46/'JO2'!J47</f>
        <v>5.7190661478599223</v>
      </c>
      <c r="AA46" s="15">
        <f>K46/'JO2'!K47</f>
        <v>5.6881173301406793</v>
      </c>
      <c r="AB46" s="15">
        <f>L46/'JO2'!L47</f>
        <v>0.48741092636579569</v>
      </c>
      <c r="AC46" s="15">
        <f>M46/'JO2'!M47</f>
        <v>0.91570605187319887</v>
      </c>
      <c r="AD46" s="15">
        <f>N46/'JO2'!N47</f>
        <v>2.8690909090909096</v>
      </c>
      <c r="AE46" s="15">
        <f>O46/'JO2'!O47</f>
        <v>0.30599004807995128</v>
      </c>
      <c r="AF46" s="15">
        <f>P46/'JO2'!P47</f>
        <v>-0.17758046614872369</v>
      </c>
      <c r="AG46" s="15">
        <f>Q46/'JO2'!Q47</f>
        <v>1.3017140955233812</v>
      </c>
    </row>
    <row r="47" spans="1:33" x14ac:dyDescent="0.2">
      <c r="A47" s="6" t="s">
        <v>7</v>
      </c>
      <c r="B47" s="15">
        <v>-0.43909999999999999</v>
      </c>
      <c r="C47" s="15">
        <v>1.0333000000000001</v>
      </c>
      <c r="D47" s="15">
        <v>2.5009000000000001</v>
      </c>
      <c r="E47" s="15">
        <v>2.0278</v>
      </c>
      <c r="F47" s="15">
        <v>2.6955</v>
      </c>
      <c r="G47" s="15">
        <v>2.5880999999999998</v>
      </c>
      <c r="H47" s="15">
        <v>2.7818999999999998</v>
      </c>
      <c r="I47" s="15">
        <v>2.8557000000000001</v>
      </c>
      <c r="J47" s="15">
        <v>2.6017999999999999</v>
      </c>
      <c r="K47" s="15">
        <v>2.831</v>
      </c>
      <c r="L47" s="15">
        <v>1.522</v>
      </c>
      <c r="M47" s="15">
        <v>2.0943000000000001</v>
      </c>
      <c r="N47" s="15">
        <v>6.0498000000000003</v>
      </c>
      <c r="O47" s="15">
        <v>1.9874000000000001</v>
      </c>
      <c r="P47" s="15">
        <f t="shared" si="10"/>
        <v>-1.3089999999999999</v>
      </c>
      <c r="Q47" s="15">
        <f t="shared" si="9"/>
        <v>3.2188000000000003</v>
      </c>
      <c r="R47" s="16">
        <v>0</v>
      </c>
      <c r="S47" s="15">
        <f>C47/'JO2'!C48</f>
        <v>5.0552837573385547</v>
      </c>
      <c r="T47" s="15">
        <f>D47/'JO2'!D48</f>
        <v>7.3125730994152081</v>
      </c>
      <c r="U47" s="15">
        <f>E47/'JO2'!E48</f>
        <v>6.0423122765196684</v>
      </c>
      <c r="V47" s="15">
        <f>F47/'JO2'!F48</f>
        <v>6.9777375097074836</v>
      </c>
      <c r="W47" s="15">
        <f>G47/'JO2'!G48</f>
        <v>6.1329383886255897</v>
      </c>
      <c r="X47" s="15">
        <f>H47/'JO2'!H48</f>
        <v>6.255677985158532</v>
      </c>
      <c r="Y47" s="15">
        <f>I47/'JO2'!I48</f>
        <v>6.2269952027911017</v>
      </c>
      <c r="Z47" s="15">
        <f>J47/'JO2'!J48</f>
        <v>5.2540387722132458</v>
      </c>
      <c r="AA47" s="15">
        <f>K47/'JO2'!K48</f>
        <v>5.183083119736362</v>
      </c>
      <c r="AB47" s="15">
        <f>L47/'JO2'!L48</f>
        <v>0.51042994164598565</v>
      </c>
      <c r="AC47" s="15">
        <f>M47/'JO2'!M48</f>
        <v>0.46707107651820956</v>
      </c>
      <c r="AD47" s="15">
        <f>N47/'JO2'!N48</f>
        <v>3.5370673526660434</v>
      </c>
      <c r="AE47" s="15">
        <f>O47/'JO2'!O48</f>
        <v>0.3346636355982151</v>
      </c>
      <c r="AF47" s="15">
        <f>P47/'JO2'!P48</f>
        <v>-0.53744457217933972</v>
      </c>
      <c r="AG47" s="15">
        <f>Q47/'JO2'!Q48</f>
        <v>2.7648170417454048</v>
      </c>
    </row>
    <row r="48" spans="1:33" x14ac:dyDescent="0.2">
      <c r="A48" s="6" t="s">
        <v>7</v>
      </c>
      <c r="B48" s="15">
        <v>1.1797</v>
      </c>
      <c r="C48" s="15">
        <v>2.8365999999999998</v>
      </c>
      <c r="D48" s="15">
        <v>3.1692</v>
      </c>
      <c r="E48" s="15">
        <v>2.9723999999999999</v>
      </c>
      <c r="F48" s="15">
        <v>3.5781000000000001</v>
      </c>
      <c r="G48" s="15">
        <v>3.4184999999999999</v>
      </c>
      <c r="H48" s="15">
        <v>3.4161000000000001</v>
      </c>
      <c r="I48" s="15">
        <v>2.5041000000000002</v>
      </c>
      <c r="J48" s="15">
        <v>3.2094</v>
      </c>
      <c r="K48" s="15">
        <v>3.2158000000000002</v>
      </c>
      <c r="L48" s="15">
        <v>1.1366000000000001</v>
      </c>
      <c r="M48" s="15">
        <v>1.6597999999999999</v>
      </c>
      <c r="N48" s="15">
        <v>2.6383000000000001</v>
      </c>
      <c r="O48" s="15">
        <v>1.6761999999999999</v>
      </c>
      <c r="P48" s="15">
        <f t="shared" si="10"/>
        <v>-2.0792000000000002</v>
      </c>
      <c r="Q48" s="15">
        <f t="shared" si="9"/>
        <v>-0.57750000000000012</v>
      </c>
      <c r="R48" s="16">
        <v>0</v>
      </c>
      <c r="S48" s="15">
        <f>C48/'JO2'!C49</f>
        <v>9.6286490156143927</v>
      </c>
      <c r="T48" s="15">
        <f>D48/'JO2'!D49</f>
        <v>9.5171171171171114</v>
      </c>
      <c r="U48" s="15">
        <f>E48/'JO2'!E49</f>
        <v>8.3942389155605799</v>
      </c>
      <c r="V48" s="15">
        <f>F48/'JO2'!F49</f>
        <v>8.5641455241742435</v>
      </c>
      <c r="W48" s="15">
        <f>G48/'JO2'!G49</f>
        <v>8.4158050221565706</v>
      </c>
      <c r="X48" s="15">
        <f>H48/'JO2'!H49</f>
        <v>8.9968396102185899</v>
      </c>
      <c r="Y48" s="15">
        <f>I48/'JO2'!I49</f>
        <v>6.3863810252486601</v>
      </c>
      <c r="Z48" s="15">
        <f>J48/'JO2'!J49</f>
        <v>7.6596658711217174</v>
      </c>
      <c r="AA48" s="15">
        <f>K48/'JO2'!K49</f>
        <v>8.1702235772357685</v>
      </c>
      <c r="AB48" s="15">
        <f>L48/'JO2'!L49</f>
        <v>0.26849664556363984</v>
      </c>
      <c r="AC48" s="15">
        <f>M48/'JO2'!M49</f>
        <v>0.24677004504839353</v>
      </c>
      <c r="AD48" s="15">
        <f>N48/'JO2'!N49</f>
        <v>6.2385906833766871</v>
      </c>
      <c r="AE48" s="15">
        <f>O48/'JO2'!O49</f>
        <v>0.18274189152357589</v>
      </c>
      <c r="AF48" s="15">
        <f>P48/'JO2'!P49</f>
        <v>-0.54151474111886655</v>
      </c>
      <c r="AG48" s="15">
        <f>Q48/'JO2'!Q49</f>
        <v>-19.709897610921736</v>
      </c>
    </row>
    <row r="49" spans="1:33" x14ac:dyDescent="0.2">
      <c r="A49" s="6" t="s">
        <v>7</v>
      </c>
      <c r="B49" s="15">
        <v>1.6500000000000001E-2</v>
      </c>
      <c r="C49" s="15">
        <v>0.41760000000000003</v>
      </c>
      <c r="D49" s="15">
        <v>0.9254</v>
      </c>
      <c r="E49" s="15">
        <v>0.8347</v>
      </c>
      <c r="F49" s="15">
        <v>1.667</v>
      </c>
      <c r="G49" s="15">
        <v>0.85660000000000003</v>
      </c>
      <c r="H49" s="15">
        <v>0.97629999999999995</v>
      </c>
      <c r="I49" s="15">
        <v>0.91339999999999999</v>
      </c>
      <c r="J49" s="15">
        <v>1.1395999999999999</v>
      </c>
      <c r="K49" s="15">
        <v>0.99150000000000005</v>
      </c>
      <c r="L49" s="15">
        <v>1.1805000000000001</v>
      </c>
      <c r="M49" s="15">
        <v>0.71789999999999998</v>
      </c>
      <c r="N49" s="15">
        <v>1.4931000000000001</v>
      </c>
      <c r="O49" s="15">
        <v>0.80889999999999995</v>
      </c>
      <c r="P49" s="15">
        <f t="shared" si="10"/>
        <v>0.18900000000000006</v>
      </c>
      <c r="Q49" s="15">
        <f t="shared" si="9"/>
        <v>0.50160000000000005</v>
      </c>
      <c r="R49" s="16">
        <v>0</v>
      </c>
      <c r="S49" s="15">
        <f>C49/'JO2'!C50</f>
        <v>2.0262008733624461</v>
      </c>
      <c r="T49" s="15">
        <f>D49/'JO2'!D50</f>
        <v>4.6200698951572656</v>
      </c>
      <c r="U49" s="15">
        <f>E49/'JO2'!E50</f>
        <v>2.7268866383534789</v>
      </c>
      <c r="V49" s="15">
        <f>F49/'JO2'!F50</f>
        <v>4.7371412333049152</v>
      </c>
      <c r="W49" s="15">
        <f>G49/'JO2'!G50</f>
        <v>2.1919140225179117</v>
      </c>
      <c r="X49" s="15">
        <f>H49/'JO2'!H50</f>
        <v>2.5800739957716696</v>
      </c>
      <c r="Y49" s="15">
        <f>I49/'JO2'!I50</f>
        <v>2.244226044226044</v>
      </c>
      <c r="Z49" s="15">
        <f>J49/'JO2'!J50</f>
        <v>2.7120418848167542</v>
      </c>
      <c r="AA49" s="15">
        <f>K49/'JO2'!K50</f>
        <v>2.0803608896349144</v>
      </c>
      <c r="AB49" s="15">
        <f>L49/'JO2'!L50</f>
        <v>0.47381095725466588</v>
      </c>
      <c r="AC49" s="15">
        <f>M49/'JO2'!M50</f>
        <v>0.20176498693122735</v>
      </c>
      <c r="AD49" s="15">
        <f>N49/'JO2'!N50</f>
        <v>1.8598654708520177</v>
      </c>
      <c r="AE49" s="15">
        <f>O49/'JO2'!O50</f>
        <v>0.21223172587500655</v>
      </c>
      <c r="AF49" s="15">
        <f>P49/'JO2'!P50</f>
        <v>9.3801181200059564E-2</v>
      </c>
      <c r="AG49" s="15">
        <f>Q49/'JO2'!Q50</f>
        <v>1.537706928264867</v>
      </c>
    </row>
    <row r="50" spans="1:33" x14ac:dyDescent="0.2">
      <c r="A50" s="6" t="s">
        <v>7</v>
      </c>
      <c r="B50" s="15">
        <v>1.0680000000000001</v>
      </c>
      <c r="C50" s="15">
        <v>2.6396000000000002</v>
      </c>
      <c r="D50" s="15">
        <v>2.7265999999999999</v>
      </c>
      <c r="E50" s="15">
        <v>2.5935999999999999</v>
      </c>
      <c r="F50" s="15">
        <v>3.5510000000000002</v>
      </c>
      <c r="G50" s="15">
        <v>1.7185999999999999</v>
      </c>
      <c r="H50" s="15">
        <v>2.669</v>
      </c>
      <c r="I50" s="15">
        <v>2.8956</v>
      </c>
      <c r="J50" s="15">
        <v>2.6549999999999998</v>
      </c>
      <c r="K50" s="15">
        <v>2.8887999999999998</v>
      </c>
      <c r="L50" s="15">
        <v>0.92069999999999996</v>
      </c>
      <c r="M50" s="15">
        <v>0.25269999999999998</v>
      </c>
      <c r="N50" s="15">
        <v>2.9394999999999998</v>
      </c>
      <c r="O50" s="15">
        <v>1.0462</v>
      </c>
      <c r="P50" s="15">
        <f t="shared" si="10"/>
        <v>-1.9680999999999997</v>
      </c>
      <c r="Q50" s="15">
        <f t="shared" si="9"/>
        <v>5.0699999999999967E-2</v>
      </c>
      <c r="R50" s="16">
        <v>0</v>
      </c>
      <c r="S50" s="15">
        <f>C50/'JO2'!C51</f>
        <v>14.160944206008592</v>
      </c>
      <c r="T50" s="15">
        <f>D50/'JO2'!D51</f>
        <v>8.1610296318467554</v>
      </c>
      <c r="U50" s="15">
        <f>E50/'JO2'!E51</f>
        <v>8.3234916559691943</v>
      </c>
      <c r="V50" s="15">
        <f>F50/'JO2'!F51</f>
        <v>10.822919841511741</v>
      </c>
      <c r="W50" s="15">
        <f>G50/'JO2'!G51</f>
        <v>5.1057635175282226</v>
      </c>
      <c r="X50" s="15">
        <f>H50/'JO2'!H51</f>
        <v>7.586696986924391</v>
      </c>
      <c r="Y50" s="15">
        <f>I50/'JO2'!I51</f>
        <v>8.0612472160356354</v>
      </c>
      <c r="Z50" s="15">
        <f>J50/'JO2'!J51</f>
        <v>6.4207980652962515</v>
      </c>
      <c r="AA50" s="15">
        <f>K50/'JO2'!K51</f>
        <v>6.8699167657550548</v>
      </c>
      <c r="AB50" s="15">
        <f>L50/'JO2'!L51</f>
        <v>0.4394329896907217</v>
      </c>
      <c r="AC50" s="15">
        <f>M50/'JO2'!M51</f>
        <v>8.3371824480369519E-2</v>
      </c>
      <c r="AD50" s="15">
        <f>N50/'JO2'!N51</f>
        <v>3.5019061234214917</v>
      </c>
      <c r="AE50" s="15">
        <f>O50/'JO2'!O51</f>
        <v>0.24834429225912125</v>
      </c>
      <c r="AF50" s="15">
        <f>P50/'JO2'!P51</f>
        <v>-1.175195557413268</v>
      </c>
      <c r="AG50" s="15">
        <f>Q50/'JO2'!Q51</f>
        <v>0.12103127238004288</v>
      </c>
    </row>
    <row r="52" spans="1:33" x14ac:dyDescent="0.2">
      <c r="A52" s="3" t="s">
        <v>8</v>
      </c>
      <c r="B52" s="4">
        <f>B31-$B31</f>
        <v>0</v>
      </c>
      <c r="C52" s="4">
        <f t="shared" ref="C52:K52" si="12">C31-$B31</f>
        <v>2.9296749999999991</v>
      </c>
      <c r="D52" s="4">
        <f t="shared" si="12"/>
        <v>2.75895</v>
      </c>
      <c r="E52" s="4">
        <f t="shared" si="12"/>
        <v>5.6291000000000011</v>
      </c>
      <c r="F52" s="4">
        <f t="shared" si="12"/>
        <v>5.307525</v>
      </c>
      <c r="G52" s="4">
        <f t="shared" si="12"/>
        <v>5.3702000000000005</v>
      </c>
      <c r="H52" s="4">
        <f t="shared" si="12"/>
        <v>5.3053749999999997</v>
      </c>
      <c r="I52" s="4">
        <f t="shared" si="12"/>
        <v>6.1948750000000015</v>
      </c>
      <c r="J52" s="4">
        <f t="shared" si="12"/>
        <v>6.7818249999999995</v>
      </c>
      <c r="K52" s="4">
        <f t="shared" si="12"/>
        <v>7.3556249999999999</v>
      </c>
    </row>
    <row r="53" spans="1:33" x14ac:dyDescent="0.2">
      <c r="A53" s="3" t="s">
        <v>8</v>
      </c>
      <c r="B53" s="4">
        <f t="shared" ref="B53:K53" si="13">B32-$B32</f>
        <v>0</v>
      </c>
      <c r="C53" s="4">
        <f t="shared" si="13"/>
        <v>1.2707999999999999</v>
      </c>
      <c r="D53" s="4">
        <f t="shared" si="13"/>
        <v>0.60710000000000008</v>
      </c>
      <c r="E53" s="4">
        <f t="shared" si="13"/>
        <v>1.0362</v>
      </c>
      <c r="F53" s="4">
        <f t="shared" si="13"/>
        <v>2.6774999999999998</v>
      </c>
      <c r="G53" s="4">
        <f t="shared" si="13"/>
        <v>1.1238000000000001</v>
      </c>
      <c r="H53" s="4">
        <f t="shared" si="13"/>
        <v>2.0503</v>
      </c>
      <c r="I53" s="4">
        <f t="shared" si="13"/>
        <v>2.1423999999999999</v>
      </c>
      <c r="J53" s="4">
        <f t="shared" si="13"/>
        <v>2.0078999999999998</v>
      </c>
      <c r="K53" s="4">
        <f t="shared" si="13"/>
        <v>1.7027999999999999</v>
      </c>
    </row>
    <row r="54" spans="1:33" x14ac:dyDescent="0.2">
      <c r="A54" s="3" t="s">
        <v>8</v>
      </c>
      <c r="B54" s="4">
        <f t="shared" ref="B54:K54" si="14">B33-$B33</f>
        <v>0</v>
      </c>
      <c r="C54" s="4">
        <f t="shared" si="14"/>
        <v>0.66699999999999982</v>
      </c>
      <c r="D54" s="4">
        <f t="shared" si="14"/>
        <v>-1.9619999999999997</v>
      </c>
      <c r="E54" s="4">
        <f t="shared" si="14"/>
        <v>0.1639999999999997</v>
      </c>
      <c r="F54" s="4">
        <f t="shared" si="14"/>
        <v>2.7509999999999994</v>
      </c>
      <c r="G54" s="4">
        <f t="shared" si="14"/>
        <v>4.0510000000000002</v>
      </c>
      <c r="H54" s="4">
        <f t="shared" si="14"/>
        <v>2.8019999999999996</v>
      </c>
      <c r="I54" s="4">
        <f t="shared" si="14"/>
        <v>2.9870000000000001</v>
      </c>
      <c r="J54" s="4">
        <f t="shared" si="14"/>
        <v>2.1509999999999998</v>
      </c>
      <c r="K54" s="4">
        <f t="shared" si="14"/>
        <v>4.4029999999999987</v>
      </c>
    </row>
    <row r="55" spans="1:33" x14ac:dyDescent="0.2">
      <c r="A55" s="3" t="s">
        <v>8</v>
      </c>
      <c r="B55" s="4">
        <f t="shared" ref="B55:K55" si="15">B34-$B34</f>
        <v>0</v>
      </c>
      <c r="C55" s="4">
        <f t="shared" si="15"/>
        <v>0.40439999999999987</v>
      </c>
      <c r="D55" s="4">
        <f t="shared" si="15"/>
        <v>-3.620000000000001E-2</v>
      </c>
      <c r="E55" s="4">
        <f t="shared" si="15"/>
        <v>1.4448999999999996</v>
      </c>
      <c r="F55" s="4">
        <f t="shared" si="15"/>
        <v>-0.97829999999999995</v>
      </c>
      <c r="G55" s="4">
        <f t="shared" si="15"/>
        <v>-0.4216000000000002</v>
      </c>
      <c r="H55" s="4">
        <f t="shared" si="15"/>
        <v>-0.58930000000000016</v>
      </c>
      <c r="I55" s="4">
        <f t="shared" si="15"/>
        <v>6.6499999999999559E-2</v>
      </c>
      <c r="J55" s="4">
        <f t="shared" si="15"/>
        <v>0.23569999999999958</v>
      </c>
      <c r="K55" s="4">
        <f t="shared" si="15"/>
        <v>-1.0869</v>
      </c>
    </row>
    <row r="56" spans="1:33" x14ac:dyDescent="0.2">
      <c r="A56" s="3" t="s">
        <v>8</v>
      </c>
      <c r="B56" s="4">
        <f t="shared" ref="B56:K56" si="16">B35-$B35</f>
        <v>0</v>
      </c>
      <c r="C56" s="4">
        <f t="shared" si="16"/>
        <v>4.9684999999999997</v>
      </c>
      <c r="D56" s="4">
        <f t="shared" si="16"/>
        <v>4.5909000000000004</v>
      </c>
      <c r="E56" s="4">
        <f t="shared" si="16"/>
        <v>5.7570000000000006</v>
      </c>
      <c r="F56" s="4">
        <f t="shared" si="16"/>
        <v>3.9832999999999998</v>
      </c>
      <c r="G56" s="4">
        <f t="shared" si="16"/>
        <v>3.0991</v>
      </c>
      <c r="H56" s="4">
        <f t="shared" si="16"/>
        <v>4.2144000000000004</v>
      </c>
      <c r="I56" s="4">
        <f t="shared" si="16"/>
        <v>6.6475</v>
      </c>
      <c r="J56" s="4">
        <f t="shared" si="16"/>
        <v>4.8</v>
      </c>
      <c r="K56" s="4">
        <f t="shared" si="16"/>
        <v>5.1897000000000002</v>
      </c>
    </row>
    <row r="57" spans="1:33" x14ac:dyDescent="0.2">
      <c r="A57" s="3" t="s">
        <v>8</v>
      </c>
      <c r="B57" s="4">
        <f t="shared" ref="B57:K57" si="17">B36-$B36</f>
        <v>0</v>
      </c>
      <c r="C57" s="4">
        <f t="shared" si="17"/>
        <v>5.6574999999999998</v>
      </c>
      <c r="D57" s="4">
        <f t="shared" si="17"/>
        <v>5.6909000000000001</v>
      </c>
      <c r="E57" s="4">
        <f t="shared" si="17"/>
        <v>4.4779</v>
      </c>
      <c r="F57" s="4">
        <f t="shared" si="17"/>
        <v>4.9010999999999996</v>
      </c>
      <c r="G57" s="4">
        <f t="shared" si="17"/>
        <v>5.3572999999999995</v>
      </c>
      <c r="H57" s="4">
        <f t="shared" si="17"/>
        <v>6.1127000000000002</v>
      </c>
      <c r="I57" s="4">
        <f t="shared" si="17"/>
        <v>6.0789</v>
      </c>
      <c r="J57" s="4">
        <f t="shared" si="17"/>
        <v>7.06</v>
      </c>
      <c r="K57" s="4">
        <f t="shared" si="17"/>
        <v>4.5325999999999995</v>
      </c>
    </row>
    <row r="58" spans="1:33" x14ac:dyDescent="0.2">
      <c r="A58" s="3" t="s">
        <v>8</v>
      </c>
      <c r="B58" s="4">
        <f t="shared" ref="B58:K58" si="18">B37-$B37</f>
        <v>0</v>
      </c>
      <c r="C58" s="4">
        <f t="shared" si="18"/>
        <v>0.74829999999999997</v>
      </c>
      <c r="D58" s="4">
        <f t="shared" si="18"/>
        <v>1.1877999999999997</v>
      </c>
      <c r="E58" s="4">
        <f t="shared" si="18"/>
        <v>1.012</v>
      </c>
      <c r="F58" s="4">
        <f t="shared" si="18"/>
        <v>0.61509999999999954</v>
      </c>
      <c r="G58" s="4">
        <f t="shared" si="18"/>
        <v>0.98370000000000024</v>
      </c>
      <c r="H58" s="4">
        <f t="shared" si="18"/>
        <v>0.60990000000000011</v>
      </c>
      <c r="I58" s="4">
        <f t="shared" si="18"/>
        <v>-0.12530000000000019</v>
      </c>
      <c r="J58" s="4">
        <f t="shared" si="18"/>
        <v>-0.37990000000000013</v>
      </c>
      <c r="K58" s="4">
        <f t="shared" si="18"/>
        <v>-0.62519999999999998</v>
      </c>
    </row>
    <row r="59" spans="1:33" x14ac:dyDescent="0.2">
      <c r="A59" s="3" t="s">
        <v>8</v>
      </c>
      <c r="B59" s="4">
        <f t="shared" ref="B59:K59" si="19">B38-$B38</f>
        <v>0</v>
      </c>
      <c r="C59" s="4">
        <f t="shared" si="19"/>
        <v>0.42570000000000002</v>
      </c>
      <c r="D59" s="4">
        <f t="shared" si="19"/>
        <v>2.7159999999999997</v>
      </c>
      <c r="E59" s="4">
        <f t="shared" si="19"/>
        <v>12.1175</v>
      </c>
      <c r="F59" s="4">
        <f t="shared" si="19"/>
        <v>9.5946999999999996</v>
      </c>
      <c r="G59" s="4">
        <f t="shared" si="19"/>
        <v>8.9733999999999998</v>
      </c>
      <c r="H59" s="4">
        <f t="shared" si="19"/>
        <v>8.0923999999999996</v>
      </c>
      <c r="I59" s="4">
        <f t="shared" si="19"/>
        <v>9.0661000000000005</v>
      </c>
      <c r="J59" s="4">
        <f t="shared" si="19"/>
        <v>13.116300000000001</v>
      </c>
      <c r="K59" s="4">
        <f t="shared" si="19"/>
        <v>15.2972</v>
      </c>
    </row>
    <row r="60" spans="1:33" x14ac:dyDescent="0.2">
      <c r="A60" s="3" t="s">
        <v>8</v>
      </c>
      <c r="B60" s="4">
        <f t="shared" ref="B60:K60" si="20">B39-$B39</f>
        <v>0</v>
      </c>
      <c r="C60" s="4">
        <f t="shared" si="20"/>
        <v>1.2993000000000001</v>
      </c>
      <c r="D60" s="4">
        <f t="shared" si="20"/>
        <v>0.80959999999999965</v>
      </c>
      <c r="E60" s="4">
        <f t="shared" si="20"/>
        <v>0.59819999999999984</v>
      </c>
      <c r="F60" s="4">
        <f t="shared" si="20"/>
        <v>0.80689999999999973</v>
      </c>
      <c r="G60" s="4">
        <f t="shared" si="20"/>
        <v>0.85279999999999978</v>
      </c>
      <c r="H60" s="4">
        <f t="shared" si="20"/>
        <v>0.26509999999999989</v>
      </c>
      <c r="I60" s="4">
        <f t="shared" si="20"/>
        <v>-0.13900000000000023</v>
      </c>
      <c r="J60" s="4">
        <f t="shared" si="20"/>
        <v>0.55509999999999993</v>
      </c>
      <c r="K60" s="4">
        <f t="shared" si="20"/>
        <v>0.27569999999999961</v>
      </c>
    </row>
    <row r="61" spans="1:33" x14ac:dyDescent="0.2">
      <c r="A61" s="3" t="s">
        <v>8</v>
      </c>
      <c r="B61" s="4">
        <f t="shared" ref="B61:K61" si="21">B40-$B40</f>
        <v>0</v>
      </c>
      <c r="C61" s="4">
        <f t="shared" si="21"/>
        <v>2.0327000000000002</v>
      </c>
      <c r="D61" s="4">
        <f t="shared" si="21"/>
        <v>2.6010749999999998</v>
      </c>
      <c r="E61" s="4">
        <f t="shared" si="21"/>
        <v>4.5514000000000001</v>
      </c>
      <c r="F61" s="4">
        <f t="shared" si="21"/>
        <v>3.9794499999999999</v>
      </c>
      <c r="G61" s="4">
        <f t="shared" si="21"/>
        <v>4.0418000000000003</v>
      </c>
      <c r="H61" s="4">
        <f t="shared" si="21"/>
        <v>3.7700250000000004</v>
      </c>
      <c r="I61" s="4">
        <f t="shared" si="21"/>
        <v>3.7201750000000011</v>
      </c>
      <c r="J61" s="4">
        <f t="shared" si="21"/>
        <v>5.0878750000000004</v>
      </c>
      <c r="K61" s="4">
        <f t="shared" si="21"/>
        <v>4.8700750000000008</v>
      </c>
    </row>
    <row r="62" spans="1:33" x14ac:dyDescent="0.2">
      <c r="A62" s="6" t="s">
        <v>7</v>
      </c>
      <c r="B62" s="4">
        <f t="shared" ref="B62:K62" si="22">B41-$B41</f>
        <v>0</v>
      </c>
      <c r="C62" s="4">
        <f t="shared" si="22"/>
        <v>2.1911</v>
      </c>
      <c r="D62" s="4">
        <f t="shared" si="22"/>
        <v>1.6109</v>
      </c>
      <c r="E62" s="4">
        <f t="shared" si="22"/>
        <v>0.25319999999999998</v>
      </c>
      <c r="F62" s="4">
        <f t="shared" si="22"/>
        <v>0.47469999999999996</v>
      </c>
      <c r="G62" s="4">
        <f t="shared" si="22"/>
        <v>0.15169999999999995</v>
      </c>
      <c r="H62" s="4">
        <f t="shared" si="22"/>
        <v>2.6719999999999997</v>
      </c>
      <c r="I62" s="4">
        <f t="shared" si="22"/>
        <v>3.3642000000000003</v>
      </c>
      <c r="J62" s="4">
        <f t="shared" si="22"/>
        <v>3.0396999999999998</v>
      </c>
      <c r="K62" s="4">
        <f t="shared" si="22"/>
        <v>2.5722</v>
      </c>
    </row>
    <row r="63" spans="1:33" x14ac:dyDescent="0.2">
      <c r="A63" s="6" t="s">
        <v>7</v>
      </c>
      <c r="B63" s="4">
        <f t="shared" ref="B63:K63" si="23">B42-$B42</f>
        <v>0</v>
      </c>
      <c r="C63" s="4">
        <f t="shared" si="23"/>
        <v>-0.46709999999999996</v>
      </c>
      <c r="D63" s="4">
        <f t="shared" si="23"/>
        <v>-0.11679999999999999</v>
      </c>
      <c r="E63" s="4">
        <f t="shared" si="23"/>
        <v>0.22289999999999999</v>
      </c>
      <c r="F63" s="4">
        <f t="shared" si="23"/>
        <v>1.5699999999999992E-2</v>
      </c>
      <c r="G63" s="4">
        <f t="shared" si="23"/>
        <v>0.24989999999999996</v>
      </c>
      <c r="H63" s="4">
        <f t="shared" si="23"/>
        <v>0.28809999999999997</v>
      </c>
      <c r="I63" s="4">
        <f t="shared" si="23"/>
        <v>0.39499999999999996</v>
      </c>
      <c r="J63" s="4">
        <f t="shared" si="23"/>
        <v>-0.60299999999999998</v>
      </c>
      <c r="K63" s="4">
        <f t="shared" si="23"/>
        <v>0.42960000000000004</v>
      </c>
    </row>
    <row r="64" spans="1:33" x14ac:dyDescent="0.2">
      <c r="A64" s="6" t="s">
        <v>7</v>
      </c>
      <c r="B64" s="4">
        <f t="shared" ref="B64:K64" si="24">B43-$B43</f>
        <v>0</v>
      </c>
      <c r="C64" s="4">
        <f t="shared" si="24"/>
        <v>0.40480000000000005</v>
      </c>
      <c r="D64" s="4">
        <f t="shared" si="24"/>
        <v>7.2599999999999998E-2</v>
      </c>
      <c r="E64" s="4">
        <f t="shared" si="24"/>
        <v>-0.70369999999999999</v>
      </c>
      <c r="F64" s="4">
        <f t="shared" si="24"/>
        <v>1.4702</v>
      </c>
      <c r="G64" s="4">
        <f t="shared" si="24"/>
        <v>0.52229999999999976</v>
      </c>
      <c r="H64" s="4">
        <f t="shared" si="24"/>
        <v>1.6119999999999999</v>
      </c>
      <c r="I64" s="4">
        <f t="shared" si="24"/>
        <v>-0.12650000000000006</v>
      </c>
      <c r="J64" s="4">
        <f t="shared" si="24"/>
        <v>0.18059999999999987</v>
      </c>
      <c r="K64" s="4">
        <f t="shared" si="24"/>
        <v>3.5099999999999909E-2</v>
      </c>
    </row>
    <row r="65" spans="1:11" x14ac:dyDescent="0.2">
      <c r="A65" s="6" t="s">
        <v>7</v>
      </c>
      <c r="B65" s="4">
        <f t="shared" ref="B65:K65" si="25">B44-$B44</f>
        <v>0</v>
      </c>
      <c r="C65" s="4">
        <f t="shared" si="25"/>
        <v>1.1617</v>
      </c>
      <c r="D65" s="4">
        <f t="shared" si="25"/>
        <v>1.0879000000000001</v>
      </c>
      <c r="E65" s="4">
        <f t="shared" si="25"/>
        <v>0.14359999999999995</v>
      </c>
      <c r="F65" s="4">
        <f t="shared" si="25"/>
        <v>1.0926000000000002</v>
      </c>
      <c r="G65" s="4">
        <f t="shared" si="25"/>
        <v>0.64749999999999996</v>
      </c>
      <c r="H65" s="4">
        <f t="shared" si="25"/>
        <v>0.44860000000000011</v>
      </c>
      <c r="I65" s="4">
        <f t="shared" si="25"/>
        <v>3.7200000000000122E-2</v>
      </c>
      <c r="J65" s="4">
        <f t="shared" si="25"/>
        <v>1.1164000000000003</v>
      </c>
      <c r="K65" s="4">
        <f t="shared" si="25"/>
        <v>0.61850000000000005</v>
      </c>
    </row>
    <row r="66" spans="1:11" x14ac:dyDescent="0.2">
      <c r="A66" s="6" t="s">
        <v>7</v>
      </c>
      <c r="B66" s="4">
        <f t="shared" ref="B66:K66" si="26">B45-$B45</f>
        <v>0</v>
      </c>
      <c r="C66" s="4">
        <f t="shared" si="26"/>
        <v>-1.8085</v>
      </c>
      <c r="D66" s="4">
        <f t="shared" si="26"/>
        <v>-0.66900000000000004</v>
      </c>
      <c r="E66" s="4">
        <f t="shared" si="26"/>
        <v>2.5596000000000005</v>
      </c>
      <c r="F66" s="4">
        <f t="shared" si="26"/>
        <v>-0.7016</v>
      </c>
      <c r="G66" s="4">
        <f t="shared" si="26"/>
        <v>2.4399000000000006</v>
      </c>
      <c r="H66" s="4">
        <f t="shared" si="26"/>
        <v>3.3721000000000005</v>
      </c>
      <c r="I66" s="4">
        <f t="shared" si="26"/>
        <v>0.22050000000000014</v>
      </c>
      <c r="J66" s="4">
        <f t="shared" si="26"/>
        <v>-0.23770000000000002</v>
      </c>
      <c r="K66" s="4">
        <f t="shared" si="26"/>
        <v>1.4126999999999998</v>
      </c>
    </row>
    <row r="67" spans="1:11" x14ac:dyDescent="0.2">
      <c r="A67" s="6" t="s">
        <v>7</v>
      </c>
      <c r="B67" s="4">
        <f t="shared" ref="B67:K67" si="27">B46-$B46</f>
        <v>0</v>
      </c>
      <c r="C67" s="4">
        <f t="shared" si="27"/>
        <v>1.2721</v>
      </c>
      <c r="D67" s="4">
        <f t="shared" si="27"/>
        <v>0.58350000000000002</v>
      </c>
      <c r="E67" s="4">
        <f t="shared" si="27"/>
        <v>1.1156999999999999</v>
      </c>
      <c r="F67" s="4">
        <f t="shared" si="27"/>
        <v>1.6764999999999999</v>
      </c>
      <c r="G67" s="4">
        <f t="shared" si="27"/>
        <v>1.8925999999999998</v>
      </c>
      <c r="H67" s="4">
        <f t="shared" si="27"/>
        <v>1.5219</v>
      </c>
      <c r="I67" s="4">
        <f t="shared" si="27"/>
        <v>1.4531000000000001</v>
      </c>
      <c r="J67" s="4">
        <f t="shared" si="27"/>
        <v>1.4901999999999997</v>
      </c>
      <c r="K67" s="4">
        <f t="shared" si="27"/>
        <v>1.1859000000000002</v>
      </c>
    </row>
    <row r="68" spans="1:11" x14ac:dyDescent="0.2">
      <c r="A68" s="6" t="s">
        <v>7</v>
      </c>
      <c r="B68" s="4">
        <f t="shared" ref="B68:K68" si="28">B47-$B47</f>
        <v>0</v>
      </c>
      <c r="C68" s="4">
        <f t="shared" si="28"/>
        <v>1.4724000000000002</v>
      </c>
      <c r="D68" s="4">
        <f t="shared" si="28"/>
        <v>2.94</v>
      </c>
      <c r="E68" s="4">
        <f t="shared" si="28"/>
        <v>2.4668999999999999</v>
      </c>
      <c r="F68" s="4">
        <f t="shared" si="28"/>
        <v>3.1345999999999998</v>
      </c>
      <c r="G68" s="4">
        <f t="shared" si="28"/>
        <v>3.0271999999999997</v>
      </c>
      <c r="H68" s="4">
        <f t="shared" si="28"/>
        <v>3.2209999999999996</v>
      </c>
      <c r="I68" s="4">
        <f t="shared" si="28"/>
        <v>3.2948</v>
      </c>
      <c r="J68" s="4">
        <f t="shared" si="28"/>
        <v>3.0408999999999997</v>
      </c>
      <c r="K68" s="4">
        <f t="shared" si="28"/>
        <v>3.2700999999999998</v>
      </c>
    </row>
    <row r="69" spans="1:11" x14ac:dyDescent="0.2">
      <c r="A69" s="6" t="s">
        <v>7</v>
      </c>
      <c r="B69" s="4">
        <f t="shared" ref="B69:K69" si="29">B48-$B48</f>
        <v>0</v>
      </c>
      <c r="C69" s="4">
        <f t="shared" si="29"/>
        <v>1.6568999999999998</v>
      </c>
      <c r="D69" s="4">
        <f t="shared" si="29"/>
        <v>1.9895</v>
      </c>
      <c r="E69" s="4">
        <f t="shared" si="29"/>
        <v>1.7927</v>
      </c>
      <c r="F69" s="4">
        <f t="shared" si="29"/>
        <v>2.3984000000000001</v>
      </c>
      <c r="G69" s="4">
        <f t="shared" si="29"/>
        <v>2.2387999999999999</v>
      </c>
      <c r="H69" s="4">
        <f t="shared" si="29"/>
        <v>2.2364000000000002</v>
      </c>
      <c r="I69" s="4">
        <f t="shared" si="29"/>
        <v>1.3244000000000002</v>
      </c>
      <c r="J69" s="4">
        <f t="shared" si="29"/>
        <v>2.0297000000000001</v>
      </c>
      <c r="K69" s="4">
        <f t="shared" si="29"/>
        <v>2.0361000000000002</v>
      </c>
    </row>
    <row r="70" spans="1:11" x14ac:dyDescent="0.2">
      <c r="A70" s="6" t="s">
        <v>7</v>
      </c>
      <c r="B70" s="4">
        <f t="shared" ref="B70:K70" si="30">B49-$B49</f>
        <v>0</v>
      </c>
      <c r="C70" s="4">
        <f t="shared" si="30"/>
        <v>0.40110000000000001</v>
      </c>
      <c r="D70" s="4">
        <f t="shared" si="30"/>
        <v>0.90890000000000004</v>
      </c>
      <c r="E70" s="4">
        <f t="shared" si="30"/>
        <v>0.81820000000000004</v>
      </c>
      <c r="F70" s="4">
        <f t="shared" si="30"/>
        <v>1.6505000000000001</v>
      </c>
      <c r="G70" s="4">
        <f t="shared" si="30"/>
        <v>0.84010000000000007</v>
      </c>
      <c r="H70" s="4">
        <f t="shared" si="30"/>
        <v>0.95979999999999999</v>
      </c>
      <c r="I70" s="4">
        <f t="shared" si="30"/>
        <v>0.89690000000000003</v>
      </c>
      <c r="J70" s="4">
        <f t="shared" si="30"/>
        <v>1.1231</v>
      </c>
      <c r="K70" s="4">
        <f t="shared" si="30"/>
        <v>0.97500000000000009</v>
      </c>
    </row>
    <row r="71" spans="1:11" x14ac:dyDescent="0.2">
      <c r="A71" s="6" t="s">
        <v>7</v>
      </c>
      <c r="B71" s="4">
        <f t="shared" ref="B71:K71" si="31">B50-$B50</f>
        <v>0</v>
      </c>
      <c r="C71" s="4">
        <f t="shared" si="31"/>
        <v>1.5716000000000001</v>
      </c>
      <c r="D71" s="4">
        <f t="shared" si="31"/>
        <v>1.6585999999999999</v>
      </c>
      <c r="E71" s="4">
        <f t="shared" si="31"/>
        <v>1.5255999999999998</v>
      </c>
      <c r="F71" s="4">
        <f t="shared" si="31"/>
        <v>2.4830000000000001</v>
      </c>
      <c r="G71" s="4">
        <f t="shared" si="31"/>
        <v>0.65059999999999985</v>
      </c>
      <c r="H71" s="4">
        <f t="shared" si="31"/>
        <v>1.601</v>
      </c>
      <c r="I71" s="4">
        <f t="shared" si="31"/>
        <v>1.8275999999999999</v>
      </c>
      <c r="J71" s="4">
        <f t="shared" si="31"/>
        <v>1.5869999999999997</v>
      </c>
      <c r="K71" s="4">
        <f t="shared" si="31"/>
        <v>1.8207999999999998</v>
      </c>
    </row>
    <row r="72" spans="1:1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5"/>
  <sheetViews>
    <sheetView zoomScale="92" workbookViewId="0">
      <selection activeCell="V36" sqref="A1:V36"/>
    </sheetView>
  </sheetViews>
  <sheetFormatPr baseColWidth="10" defaultRowHeight="16" x14ac:dyDescent="0.2"/>
  <sheetData>
    <row r="2" spans="1:3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3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3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A5" s="25"/>
      <c r="B5" s="25"/>
      <c r="C5" s="25"/>
      <c r="D5" s="25"/>
      <c r="E5" s="25"/>
      <c r="F5" s="26"/>
      <c r="G5" s="28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8"/>
      <c r="T5" s="28"/>
      <c r="U5" s="28"/>
      <c r="V5" s="28"/>
      <c r="W5" s="28"/>
      <c r="X5" s="28"/>
      <c r="Y5" s="25"/>
      <c r="Z5" s="25"/>
      <c r="AA5" s="25"/>
      <c r="AB5" s="25"/>
      <c r="AC5" s="25"/>
      <c r="AD5" s="25"/>
    </row>
    <row r="6" spans="1:30" x14ac:dyDescent="0.2">
      <c r="A6" s="25"/>
      <c r="B6" s="26"/>
      <c r="C6" s="26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5"/>
      <c r="X6" s="25"/>
      <c r="Y6" s="25"/>
      <c r="Z6" s="25"/>
      <c r="AA6" s="25"/>
      <c r="AB6" s="25"/>
      <c r="AC6" s="25"/>
      <c r="AD6" s="25"/>
    </row>
    <row r="7" spans="1:30" x14ac:dyDescent="0.2">
      <c r="A7" s="25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5"/>
      <c r="X7" s="25"/>
      <c r="Y7" s="25"/>
      <c r="Z7" s="25"/>
      <c r="AA7" s="25"/>
      <c r="AB7" s="25"/>
      <c r="AC7" s="25"/>
      <c r="AD7" s="25"/>
    </row>
    <row r="8" spans="1:30" x14ac:dyDescent="0.2">
      <c r="A8" s="25"/>
      <c r="B8" s="31"/>
      <c r="C8" s="27"/>
      <c r="D8" s="28"/>
      <c r="E8" s="28"/>
      <c r="F8" s="28"/>
      <c r="G8" s="28"/>
      <c r="H8" s="31"/>
      <c r="I8" s="31"/>
      <c r="J8" s="31"/>
      <c r="K8" s="31"/>
      <c r="L8" s="31"/>
      <c r="M8" s="31"/>
      <c r="N8" s="31"/>
      <c r="O8" s="31"/>
      <c r="P8" s="31"/>
      <c r="Q8" s="31"/>
      <c r="R8" s="28"/>
      <c r="S8" s="27"/>
      <c r="T8" s="27"/>
      <c r="U8" s="27"/>
      <c r="V8" s="27"/>
      <c r="W8" s="27"/>
      <c r="X8" s="27"/>
      <c r="Y8" s="27"/>
      <c r="Z8" s="28"/>
      <c r="AA8" s="28"/>
      <c r="AB8" s="25"/>
      <c r="AC8" s="25"/>
      <c r="AD8" s="25"/>
    </row>
    <row r="9" spans="1:30" x14ac:dyDescent="0.2">
      <c r="A9" s="25"/>
      <c r="B9" s="31"/>
      <c r="C9" s="27"/>
      <c r="D9" s="28"/>
      <c r="E9" s="28"/>
      <c r="F9" s="28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  <c r="S9" s="28"/>
      <c r="T9" s="28"/>
      <c r="U9" s="28"/>
      <c r="V9" s="28"/>
      <c r="W9" s="28"/>
      <c r="X9" s="28"/>
      <c r="Y9" s="28"/>
      <c r="Z9" s="28"/>
      <c r="AA9" s="28"/>
      <c r="AB9" s="25"/>
      <c r="AC9" s="25"/>
      <c r="AD9" s="25"/>
    </row>
    <row r="10" spans="1:30" x14ac:dyDescent="0.2">
      <c r="A10" s="25"/>
      <c r="B10" s="31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5"/>
      <c r="AC10" s="25"/>
      <c r="AD10" s="25"/>
    </row>
    <row r="11" spans="1:30" x14ac:dyDescent="0.2">
      <c r="A11" s="25"/>
      <c r="B11" s="31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5"/>
      <c r="AC11" s="25"/>
      <c r="AD11" s="25"/>
    </row>
    <row r="12" spans="1:30" x14ac:dyDescent="0.2">
      <c r="A12" s="26"/>
      <c r="B12" s="31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5"/>
      <c r="AC12" s="25"/>
      <c r="AD12" s="25"/>
    </row>
    <row r="13" spans="1:30" x14ac:dyDescent="0.2">
      <c r="A13" s="26"/>
      <c r="B13" s="31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x14ac:dyDescent="0.2">
      <c r="A14" s="26"/>
      <c r="B14" s="31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x14ac:dyDescent="0.2">
      <c r="A15" s="26"/>
      <c r="B15" s="31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x14ac:dyDescent="0.2">
      <c r="A16" s="26"/>
      <c r="B16" s="31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x14ac:dyDescent="0.2">
      <c r="A17" s="26"/>
      <c r="B17" s="31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x14ac:dyDescent="0.2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x14ac:dyDescent="0.2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x14ac:dyDescent="0.2">
      <c r="A20" s="26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x14ac:dyDescent="0.2">
      <c r="A21" s="26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x14ac:dyDescent="0.2">
      <c r="A22" s="26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x14ac:dyDescent="0.2">
      <c r="A23" s="29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x14ac:dyDescent="0.2">
      <c r="A24" s="29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x14ac:dyDescent="0.2">
      <c r="A25" s="2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x14ac:dyDescent="0.2">
      <c r="A26" s="26"/>
      <c r="C26" s="25"/>
      <c r="D26" s="25"/>
      <c r="E26" s="25"/>
      <c r="F26" s="25"/>
      <c r="G26" s="26"/>
      <c r="H26" s="28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8"/>
      <c r="T26" s="27"/>
      <c r="U26" s="27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x14ac:dyDescent="0.2">
      <c r="A27" s="26"/>
      <c r="C27" s="25"/>
      <c r="D27" s="25"/>
      <c r="E27" s="25"/>
      <c r="F27" s="25"/>
      <c r="G27" s="26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8"/>
      <c r="U27" s="28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x14ac:dyDescent="0.2">
      <c r="A28" s="25"/>
      <c r="C28" s="25"/>
      <c r="D28" s="25"/>
      <c r="E28" s="25"/>
      <c r="F28" s="25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x14ac:dyDescent="0.2">
      <c r="A29" s="25"/>
      <c r="C29" s="25"/>
      <c r="D29" s="25"/>
      <c r="E29" s="25"/>
      <c r="F29" s="2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x14ac:dyDescent="0.2">
      <c r="A30" s="25"/>
      <c r="C30" s="25"/>
      <c r="D30" s="25"/>
      <c r="E30" s="25"/>
      <c r="F30" s="2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x14ac:dyDescent="0.2">
      <c r="A31" s="25"/>
      <c r="C31" s="25"/>
      <c r="D31" s="25"/>
      <c r="E31" s="2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x14ac:dyDescent="0.2">
      <c r="A32" s="25"/>
      <c r="C32" s="25"/>
      <c r="D32" s="25"/>
      <c r="E32" s="25"/>
      <c r="F32" s="27"/>
      <c r="G32" s="28"/>
      <c r="H32" s="28"/>
      <c r="I32" s="31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x14ac:dyDescent="0.2">
      <c r="A33" s="25"/>
      <c r="C33" s="25"/>
      <c r="D33" s="25"/>
      <c r="E33" s="25"/>
      <c r="F33" s="27"/>
      <c r="G33" s="28"/>
      <c r="H33" s="28"/>
      <c r="I33" s="31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x14ac:dyDescent="0.2">
      <c r="A34" s="25"/>
      <c r="C34" s="25"/>
      <c r="D34" s="25"/>
      <c r="E34" s="25"/>
      <c r="F34" s="27"/>
      <c r="G34" s="28"/>
      <c r="H34" s="28"/>
      <c r="I34" s="31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30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30" x14ac:dyDescent="0.2">
      <c r="A40" s="25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  <c r="U40" s="25"/>
      <c r="V40" s="25"/>
    </row>
    <row r="41" spans="1:30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30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30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30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30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30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30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30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2:E5"/>
  <sheetViews>
    <sheetView zoomScale="180" zoomScaleNormal="180" zoomScalePageLayoutView="180" workbookViewId="0">
      <selection activeCell="F8" sqref="F8"/>
    </sheetView>
  </sheetViews>
  <sheetFormatPr baseColWidth="10" defaultRowHeight="16" x14ac:dyDescent="0.2"/>
  <cols>
    <col min="4" max="4" width="1.33203125" customWidth="1"/>
  </cols>
  <sheetData>
    <row r="2" spans="2:5" ht="17" thickBot="1" x14ac:dyDescent="0.25">
      <c r="B2" s="20"/>
      <c r="C2" s="24" t="s">
        <v>28</v>
      </c>
      <c r="E2" s="24" t="s">
        <v>19</v>
      </c>
    </row>
    <row r="3" spans="2:5" x14ac:dyDescent="0.2">
      <c r="B3" s="22" t="s">
        <v>8</v>
      </c>
      <c r="C3" s="21" t="str">
        <f>_xlfn.TEXTJOIN(" ± ",TRUE,TEXT('JO2'!R3,"#.#"),TEXT('JO2'!R6,"#.#"))</f>
        <v>9.7 ± 1.2</v>
      </c>
      <c r="E3" s="21" t="str">
        <f>_xlfn.TEXTJOIN(" ± ",TRUE,TEXT('JO2'!S3,"#.#"),TEXT('JO2'!S6,"#.0"))</f>
        <v>5.3 ± 1.0</v>
      </c>
    </row>
    <row r="4" spans="2:5" x14ac:dyDescent="0.2">
      <c r="B4" s="22" t="s">
        <v>7</v>
      </c>
      <c r="C4" s="21" t="str">
        <f>_xlfn.TEXTJOIN(" ± ",TRUE,TEXT('JO2'!R4,"#.#"),TEXT('JO2'!R7,"#.#"))</f>
        <v>8.1 ± 1.2</v>
      </c>
      <c r="E4" s="21" t="str">
        <f>_xlfn.TEXTJOIN(" ± ",TRUE,TEXT('JO2'!S4,"#.#"),TEXT('JO2'!S7,"#.#"))</f>
        <v>4.8 ± 1.2</v>
      </c>
    </row>
    <row r="5" spans="2:5" x14ac:dyDescent="0.2">
      <c r="B5" s="23"/>
      <c r="C5" s="23"/>
      <c r="D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"/>
  <sheetViews>
    <sheetView workbookViewId="0">
      <selection activeCell="A2" sqref="A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JO2</vt:lpstr>
      <vt:lpstr>ROS</vt:lpstr>
      <vt:lpstr>CP</vt:lpstr>
      <vt:lpstr>Table</vt:lpstr>
      <vt:lpstr>Protocol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Jules Devaux</cp:lastModifiedBy>
  <cp:lastPrinted>2018-02-15T01:42:40Z</cp:lastPrinted>
  <dcterms:created xsi:type="dcterms:W3CDTF">2018-02-04T21:37:33Z</dcterms:created>
  <dcterms:modified xsi:type="dcterms:W3CDTF">2018-06-01T01:14:57Z</dcterms:modified>
</cp:coreProperties>
</file>