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w398\Documents\Publications\Tarawera_NZJGG_review\revision\"/>
    </mc:Choice>
  </mc:AlternateContent>
  <xr:revisionPtr revIDLastSave="0" documentId="8_{E6293C48-EB20-47AF-B660-CEB678208719}" xr6:coauthVersionLast="45" xr6:coauthVersionMax="45" xr10:uidLastSave="{00000000-0000-0000-0000-000000000000}"/>
  <bookViews>
    <workbookView xWindow="-110" yWindow="-110" windowWidth="19420" windowHeight="10420" xr2:uid="{5E0C0798-E76D-40EB-8C9F-2882F557EF0F}"/>
  </bookViews>
  <sheets>
    <sheet name="Sheet1" sheetId="1" r:id="rId1"/>
  </sheets>
  <calcPr calcId="191029" iterate="1" iterateDelta="1.0000000000000001E-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3" i="1" l="1"/>
  <c r="Q93" i="1"/>
  <c r="Q66" i="1"/>
  <c r="R66" i="1"/>
  <c r="Q36" i="1"/>
  <c r="R36" i="1"/>
  <c r="N115" i="1"/>
  <c r="M115" i="1"/>
  <c r="N105" i="1"/>
  <c r="M105" i="1"/>
  <c r="M64" i="1" l="1"/>
  <c r="O64" i="1"/>
  <c r="N64" i="1"/>
  <c r="P64" i="1"/>
  <c r="M35" i="1"/>
  <c r="O35" i="1"/>
  <c r="N35" i="1"/>
  <c r="P35" i="1"/>
  <c r="M65" i="1"/>
  <c r="O65" i="1"/>
  <c r="N65" i="1"/>
  <c r="P65" i="1"/>
  <c r="M36" i="1"/>
  <c r="O36" i="1"/>
  <c r="N36" i="1"/>
  <c r="P36" i="1"/>
  <c r="M66" i="1"/>
  <c r="O66" i="1"/>
  <c r="N66" i="1"/>
  <c r="P66" i="1"/>
  <c r="M67" i="1"/>
  <c r="O67" i="1"/>
  <c r="N67" i="1"/>
  <c r="P67" i="1"/>
  <c r="M68" i="1"/>
  <c r="O68" i="1"/>
  <c r="N68" i="1"/>
  <c r="P68" i="1"/>
  <c r="M69" i="1"/>
  <c r="O69" i="1"/>
  <c r="N69" i="1"/>
  <c r="P69" i="1"/>
  <c r="M70" i="1"/>
  <c r="O70" i="1"/>
  <c r="N70" i="1"/>
  <c r="P70" i="1"/>
  <c r="M71" i="1"/>
  <c r="O71" i="1"/>
  <c r="N71" i="1"/>
  <c r="P71" i="1"/>
  <c r="M72" i="1"/>
  <c r="O72" i="1"/>
  <c r="N72" i="1"/>
  <c r="P72" i="1"/>
  <c r="M73" i="1"/>
  <c r="O73" i="1"/>
  <c r="N73" i="1"/>
  <c r="P73" i="1"/>
  <c r="M74" i="1"/>
  <c r="O74" i="1"/>
  <c r="N74" i="1"/>
  <c r="P74" i="1"/>
  <c r="M75" i="1"/>
  <c r="O75" i="1"/>
  <c r="N75" i="1"/>
  <c r="P75" i="1"/>
  <c r="M76" i="1"/>
  <c r="O76" i="1"/>
  <c r="N76" i="1"/>
  <c r="P76" i="1"/>
  <c r="M77" i="1"/>
  <c r="O77" i="1"/>
  <c r="N77" i="1"/>
  <c r="P77" i="1"/>
  <c r="M78" i="1"/>
  <c r="O78" i="1"/>
  <c r="N78" i="1"/>
  <c r="P78" i="1"/>
  <c r="M79" i="1"/>
  <c r="O79" i="1"/>
  <c r="N79" i="1"/>
  <c r="P79" i="1"/>
  <c r="M80" i="1"/>
  <c r="O80" i="1"/>
  <c r="N80" i="1"/>
  <c r="P80" i="1"/>
  <c r="M81" i="1"/>
  <c r="O81" i="1"/>
  <c r="N81" i="1"/>
  <c r="P81" i="1"/>
  <c r="M82" i="1"/>
  <c r="O82" i="1"/>
  <c r="N82" i="1"/>
  <c r="P82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36" i="1"/>
  <c r="L65" i="1"/>
  <c r="L35" i="1"/>
  <c r="L64" i="1"/>
  <c r="M83" i="1" l="1"/>
  <c r="O83" i="1"/>
  <c r="N83" i="1"/>
  <c r="P83" i="1"/>
  <c r="M84" i="1"/>
  <c r="O84" i="1"/>
  <c r="N84" i="1"/>
  <c r="P84" i="1"/>
  <c r="M85" i="1"/>
  <c r="O85" i="1"/>
  <c r="N85" i="1"/>
  <c r="P85" i="1"/>
  <c r="M86" i="1"/>
  <c r="O86" i="1"/>
  <c r="N86" i="1"/>
  <c r="P86" i="1"/>
  <c r="M87" i="1"/>
  <c r="O87" i="1"/>
  <c r="N87" i="1"/>
  <c r="P87" i="1"/>
  <c r="M88" i="1"/>
  <c r="O88" i="1"/>
  <c r="N88" i="1"/>
  <c r="P88" i="1"/>
  <c r="M89" i="1"/>
  <c r="O89" i="1"/>
  <c r="N89" i="1"/>
  <c r="P89" i="1"/>
  <c r="M90" i="1"/>
  <c r="O90" i="1"/>
  <c r="N90" i="1"/>
  <c r="P90" i="1"/>
  <c r="M91" i="1"/>
  <c r="O91" i="1"/>
  <c r="N91" i="1"/>
  <c r="P91" i="1"/>
  <c r="M92" i="1"/>
  <c r="O92" i="1"/>
  <c r="N92" i="1"/>
  <c r="P92" i="1"/>
  <c r="M93" i="1"/>
  <c r="O93" i="1"/>
  <c r="N93" i="1"/>
  <c r="P93" i="1"/>
  <c r="I123" i="1" l="1"/>
  <c r="I124" i="1" s="1"/>
  <c r="G123" i="1"/>
  <c r="G124" i="1" s="1"/>
  <c r="H123" i="1"/>
  <c r="H124" i="1" s="1"/>
  <c r="J123" i="1"/>
  <c r="J124" i="1" s="1"/>
  <c r="E123" i="1"/>
  <c r="E124" i="1" s="1"/>
  <c r="K123" i="1"/>
  <c r="K124" i="1" s="1"/>
  <c r="D123" i="1"/>
  <c r="D124" i="1" s="1"/>
  <c r="F123" i="1"/>
  <c r="F124" i="1" s="1"/>
  <c r="L123" i="1"/>
  <c r="L124" i="1" s="1"/>
  <c r="C123" i="1"/>
  <c r="C124" i="1" s="1"/>
  <c r="M122" i="1"/>
  <c r="M121" i="1"/>
  <c r="M120" i="1"/>
  <c r="M119" i="1"/>
  <c r="M118" i="1"/>
  <c r="M117" i="1"/>
  <c r="M123" i="1" l="1"/>
  <c r="M124" i="1" s="1"/>
  <c r="P96" i="1"/>
  <c r="P97" i="1"/>
  <c r="P98" i="1"/>
  <c r="P99" i="1"/>
  <c r="P100" i="1"/>
  <c r="P101" i="1"/>
  <c r="P102" i="1"/>
  <c r="P103" i="1"/>
  <c r="P104" i="1"/>
  <c r="P106" i="1"/>
  <c r="P107" i="1"/>
  <c r="P108" i="1"/>
  <c r="P109" i="1"/>
  <c r="P110" i="1"/>
  <c r="P111" i="1"/>
  <c r="P112" i="1"/>
  <c r="P113" i="1"/>
  <c r="P114" i="1"/>
  <c r="P95" i="1"/>
  <c r="M8" i="1"/>
  <c r="O8" i="1"/>
  <c r="N8" i="1"/>
  <c r="M40" i="1"/>
  <c r="O40" i="1"/>
  <c r="N40" i="1"/>
  <c r="M9" i="1"/>
  <c r="O9" i="1"/>
  <c r="N9" i="1"/>
  <c r="M41" i="1"/>
  <c r="O41" i="1"/>
  <c r="N41" i="1"/>
  <c r="M10" i="1"/>
  <c r="O10" i="1"/>
  <c r="N10" i="1"/>
  <c r="M42" i="1"/>
  <c r="O42" i="1"/>
  <c r="N42" i="1"/>
  <c r="M11" i="1"/>
  <c r="O11" i="1"/>
  <c r="N11" i="1"/>
  <c r="M43" i="1"/>
  <c r="O43" i="1"/>
  <c r="N43" i="1"/>
  <c r="M12" i="1"/>
  <c r="O12" i="1"/>
  <c r="N12" i="1"/>
  <c r="M44" i="1"/>
  <c r="O44" i="1"/>
  <c r="N44" i="1"/>
  <c r="M13" i="1"/>
  <c r="O13" i="1"/>
  <c r="N13" i="1"/>
  <c r="M45" i="1"/>
  <c r="O45" i="1"/>
  <c r="N45" i="1"/>
  <c r="M14" i="1"/>
  <c r="O14" i="1"/>
  <c r="N14" i="1"/>
  <c r="M46" i="1"/>
  <c r="O46" i="1"/>
  <c r="N46" i="1"/>
  <c r="M15" i="1"/>
  <c r="O15" i="1"/>
  <c r="N15" i="1"/>
  <c r="M47" i="1"/>
  <c r="O47" i="1"/>
  <c r="N47" i="1"/>
  <c r="M16" i="1"/>
  <c r="O16" i="1"/>
  <c r="N16" i="1"/>
  <c r="M48" i="1"/>
  <c r="O48" i="1"/>
  <c r="N48" i="1"/>
  <c r="M17" i="1"/>
  <c r="O17" i="1"/>
  <c r="N17" i="1"/>
  <c r="M49" i="1"/>
  <c r="O49" i="1"/>
  <c r="N49" i="1"/>
  <c r="M18" i="1"/>
  <c r="O18" i="1"/>
  <c r="N18" i="1"/>
  <c r="M50" i="1"/>
  <c r="O50" i="1"/>
  <c r="N50" i="1"/>
  <c r="M19" i="1"/>
  <c r="O19" i="1"/>
  <c r="N19" i="1"/>
  <c r="M51" i="1"/>
  <c r="O51" i="1"/>
  <c r="N51" i="1"/>
  <c r="M20" i="1"/>
  <c r="O20" i="1"/>
  <c r="N20" i="1"/>
  <c r="M52" i="1"/>
  <c r="O52" i="1"/>
  <c r="N52" i="1"/>
  <c r="M21" i="1"/>
  <c r="O21" i="1"/>
  <c r="N21" i="1"/>
  <c r="M22" i="1"/>
  <c r="O22" i="1"/>
  <c r="N22" i="1"/>
  <c r="M23" i="1"/>
  <c r="O23" i="1"/>
  <c r="N23" i="1"/>
  <c r="M53" i="1"/>
  <c r="O53" i="1"/>
  <c r="N53" i="1"/>
  <c r="M54" i="1"/>
  <c r="O54" i="1"/>
  <c r="N54" i="1"/>
  <c r="M24" i="1"/>
  <c r="O24" i="1"/>
  <c r="N24" i="1"/>
  <c r="M55" i="1"/>
  <c r="O55" i="1"/>
  <c r="N55" i="1"/>
  <c r="M25" i="1"/>
  <c r="O25" i="1"/>
  <c r="N25" i="1"/>
  <c r="M56" i="1"/>
  <c r="O56" i="1"/>
  <c r="N56" i="1"/>
  <c r="M26" i="1"/>
  <c r="O26" i="1"/>
  <c r="N26" i="1"/>
  <c r="M57" i="1"/>
  <c r="O57" i="1"/>
  <c r="N57" i="1"/>
  <c r="M27" i="1"/>
  <c r="O27" i="1"/>
  <c r="N27" i="1"/>
  <c r="M58" i="1"/>
  <c r="O58" i="1"/>
  <c r="N58" i="1"/>
  <c r="M28" i="1"/>
  <c r="O28" i="1"/>
  <c r="N28" i="1"/>
  <c r="M59" i="1"/>
  <c r="O59" i="1"/>
  <c r="N59" i="1"/>
  <c r="M29" i="1"/>
  <c r="O29" i="1"/>
  <c r="N29" i="1"/>
  <c r="M30" i="1"/>
  <c r="O30" i="1"/>
  <c r="N30" i="1"/>
  <c r="M60" i="1"/>
  <c r="O60" i="1"/>
  <c r="N60" i="1"/>
  <c r="M31" i="1"/>
  <c r="O31" i="1"/>
  <c r="N31" i="1"/>
  <c r="M61" i="1"/>
  <c r="O61" i="1"/>
  <c r="N61" i="1"/>
  <c r="M32" i="1"/>
  <c r="O32" i="1"/>
  <c r="N32" i="1"/>
  <c r="M62" i="1"/>
  <c r="O62" i="1"/>
  <c r="N62" i="1"/>
  <c r="M33" i="1"/>
  <c r="O33" i="1"/>
  <c r="N33" i="1"/>
  <c r="M34" i="1"/>
  <c r="O34" i="1"/>
  <c r="N34" i="1"/>
  <c r="M63" i="1"/>
  <c r="O63" i="1"/>
  <c r="N63" i="1"/>
  <c r="M5" i="1"/>
  <c r="O5" i="1"/>
  <c r="N5" i="1"/>
  <c r="M37" i="1"/>
  <c r="O37" i="1"/>
  <c r="N37" i="1"/>
  <c r="M6" i="1"/>
  <c r="O6" i="1"/>
  <c r="N6" i="1"/>
  <c r="M38" i="1"/>
  <c r="O38" i="1"/>
  <c r="N38" i="1"/>
  <c r="M7" i="1"/>
  <c r="O7" i="1"/>
  <c r="N7" i="1"/>
  <c r="M39" i="1"/>
  <c r="O39" i="1"/>
  <c r="N39" i="1"/>
  <c r="N4" i="1"/>
  <c r="O4" i="1"/>
  <c r="M4" i="1"/>
  <c r="N114" i="1"/>
  <c r="O114" i="1"/>
  <c r="M114" i="1"/>
  <c r="N113" i="1"/>
  <c r="O113" i="1"/>
  <c r="M113" i="1"/>
  <c r="N112" i="1"/>
  <c r="O112" i="1"/>
  <c r="M112" i="1"/>
  <c r="N111" i="1"/>
  <c r="O111" i="1"/>
  <c r="M111" i="1"/>
  <c r="N110" i="1"/>
  <c r="O110" i="1"/>
  <c r="M110" i="1"/>
  <c r="N109" i="1"/>
  <c r="O109" i="1"/>
  <c r="M109" i="1"/>
  <c r="N108" i="1"/>
  <c r="O108" i="1"/>
  <c r="M108" i="1"/>
  <c r="N107" i="1"/>
  <c r="O107" i="1"/>
  <c r="M107" i="1"/>
  <c r="N106" i="1"/>
  <c r="O106" i="1"/>
  <c r="M106" i="1"/>
  <c r="M96" i="1"/>
  <c r="O96" i="1"/>
  <c r="N96" i="1"/>
  <c r="M97" i="1"/>
  <c r="O97" i="1"/>
  <c r="N97" i="1"/>
  <c r="M98" i="1"/>
  <c r="O98" i="1"/>
  <c r="N98" i="1"/>
  <c r="M99" i="1"/>
  <c r="O99" i="1"/>
  <c r="N99" i="1"/>
  <c r="M100" i="1"/>
  <c r="O100" i="1"/>
  <c r="N100" i="1"/>
  <c r="M101" i="1"/>
  <c r="O101" i="1"/>
  <c r="N101" i="1"/>
  <c r="M102" i="1"/>
  <c r="O102" i="1"/>
  <c r="N102" i="1"/>
  <c r="M103" i="1"/>
  <c r="O103" i="1"/>
  <c r="N103" i="1"/>
  <c r="M104" i="1"/>
  <c r="O104" i="1"/>
  <c r="N104" i="1"/>
  <c r="O95" i="1"/>
  <c r="N95" i="1"/>
  <c r="M95" i="1"/>
  <c r="P63" i="1"/>
  <c r="P34" i="1"/>
  <c r="P33" i="1"/>
  <c r="P62" i="1"/>
  <c r="P32" i="1"/>
  <c r="P61" i="1"/>
  <c r="P31" i="1"/>
  <c r="P60" i="1"/>
  <c r="P30" i="1"/>
  <c r="P29" i="1"/>
  <c r="P59" i="1"/>
  <c r="P28" i="1"/>
  <c r="P58" i="1"/>
  <c r="P27" i="1"/>
  <c r="P57" i="1"/>
  <c r="P26" i="1"/>
  <c r="P56" i="1"/>
  <c r="P25" i="1"/>
  <c r="P55" i="1"/>
  <c r="P24" i="1"/>
  <c r="P54" i="1"/>
  <c r="P53" i="1"/>
  <c r="P23" i="1"/>
  <c r="P22" i="1"/>
  <c r="P21" i="1"/>
  <c r="P52" i="1"/>
  <c r="P20" i="1"/>
  <c r="P51" i="1"/>
  <c r="P19" i="1"/>
  <c r="P50" i="1"/>
  <c r="P18" i="1"/>
  <c r="P49" i="1"/>
  <c r="P17" i="1"/>
  <c r="P48" i="1"/>
  <c r="P16" i="1"/>
  <c r="P47" i="1"/>
  <c r="P15" i="1"/>
  <c r="P46" i="1"/>
  <c r="P14" i="1"/>
  <c r="P45" i="1"/>
  <c r="P13" i="1"/>
  <c r="P44" i="1"/>
  <c r="P12" i="1"/>
  <c r="P43" i="1"/>
  <c r="P11" i="1"/>
  <c r="P42" i="1"/>
  <c r="P10" i="1"/>
  <c r="P41" i="1"/>
  <c r="P9" i="1"/>
  <c r="P40" i="1"/>
  <c r="P8" i="1"/>
  <c r="P39" i="1"/>
  <c r="P7" i="1"/>
  <c r="P38" i="1"/>
  <c r="P6" i="1"/>
  <c r="P37" i="1"/>
  <c r="P5" i="1"/>
  <c r="P4" i="1"/>
</calcChain>
</file>

<file path=xl/sharedStrings.xml><?xml version="1.0" encoding="utf-8"?>
<sst xmlns="http://schemas.openxmlformats.org/spreadsheetml/2006/main" count="205" uniqueCount="79">
  <si>
    <t>CLINOPYROXENE</t>
  </si>
  <si>
    <t>MgO</t>
  </si>
  <si>
    <t>FeO</t>
  </si>
  <si>
    <t>MnO</t>
  </si>
  <si>
    <t>CaO</t>
  </si>
  <si>
    <t>T2-1-1</t>
  </si>
  <si>
    <t>T2-1-2</t>
  </si>
  <si>
    <t>T2-1-3</t>
  </si>
  <si>
    <t>T2-1-4</t>
  </si>
  <si>
    <t xml:space="preserve"> T2-1-5</t>
  </si>
  <si>
    <t>T2-1-6</t>
  </si>
  <si>
    <t>T2-1-7</t>
  </si>
  <si>
    <t>T2-1-8</t>
  </si>
  <si>
    <t>T2-1-9</t>
  </si>
  <si>
    <t>T2-1-10</t>
  </si>
  <si>
    <t>T2-1-11</t>
  </si>
  <si>
    <t>T2-1-12</t>
  </si>
  <si>
    <t xml:space="preserve"> T2-1-13</t>
  </si>
  <si>
    <t>T2-1-14</t>
  </si>
  <si>
    <t>T2-1-15</t>
  </si>
  <si>
    <t>T2-1-16</t>
  </si>
  <si>
    <t xml:space="preserve"> T2-1-17</t>
  </si>
  <si>
    <t xml:space="preserve"> T2-1-18</t>
  </si>
  <si>
    <t>T2-1-19</t>
  </si>
  <si>
    <t>T2-1-20</t>
  </si>
  <si>
    <t xml:space="preserve"> T2-1-21</t>
  </si>
  <si>
    <t>T2-1-22</t>
  </si>
  <si>
    <t>T2-1-23</t>
  </si>
  <si>
    <t>T2-1-24</t>
  </si>
  <si>
    <t>T2-1-25</t>
  </si>
  <si>
    <t>T2-1-26</t>
  </si>
  <si>
    <t>T2-1-27</t>
  </si>
  <si>
    <t>core</t>
  </si>
  <si>
    <t>rim</t>
  </si>
  <si>
    <t>Total</t>
  </si>
  <si>
    <t>T2-15</t>
  </si>
  <si>
    <t>T2-14</t>
  </si>
  <si>
    <t>ORTHOPYROXENE</t>
  </si>
  <si>
    <t>Kakanui Augite</t>
  </si>
  <si>
    <t>STANDARDS</t>
  </si>
  <si>
    <t>Average</t>
  </si>
  <si>
    <t>RSD%</t>
  </si>
  <si>
    <t>cpx-gmass</t>
  </si>
  <si>
    <t>T13_2b_49r</t>
  </si>
  <si>
    <t>T13_2b_53c</t>
  </si>
  <si>
    <t>T13_2b_53r</t>
  </si>
  <si>
    <t>T13_2b_22c</t>
  </si>
  <si>
    <t>T13_2b_22r</t>
  </si>
  <si>
    <t>T13_2b_25</t>
  </si>
  <si>
    <t>T13_2b_17</t>
  </si>
  <si>
    <t>T13_2b_18</t>
  </si>
  <si>
    <t>T13_4_12</t>
  </si>
  <si>
    <t>T13_4_12c</t>
  </si>
  <si>
    <t>T13_4_9</t>
  </si>
  <si>
    <t>T13_4_9r</t>
  </si>
  <si>
    <t>T13_4_17</t>
  </si>
  <si>
    <t>T13_4_2</t>
  </si>
  <si>
    <t>T13_4_iv</t>
  </si>
  <si>
    <t>T13_4_ivb</t>
  </si>
  <si>
    <t>T13_4_vii</t>
  </si>
  <si>
    <t>T13_5_ii</t>
  </si>
  <si>
    <t>T13_5_iib</t>
  </si>
  <si>
    <t>T13_5_iic</t>
  </si>
  <si>
    <t>T13_5_v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</si>
  <si>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</si>
  <si>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</si>
  <si>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</si>
  <si>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Cr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</si>
  <si>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</si>
  <si>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Sample</t>
  </si>
  <si>
    <t>rim 100</t>
  </si>
  <si>
    <t>rim 151</t>
  </si>
  <si>
    <r>
      <t>Comment</t>
    </r>
    <r>
      <rPr>
        <vertAlign val="superscript"/>
        <sz val="11"/>
        <color theme="1"/>
        <rFont val="Calibri"/>
        <family val="2"/>
        <scheme val="minor"/>
      </rPr>
      <t>a</t>
    </r>
  </si>
  <si>
    <r>
      <t>En</t>
    </r>
    <r>
      <rPr>
        <vertAlign val="superscript"/>
        <sz val="11"/>
        <color theme="1"/>
        <rFont val="Calibri"/>
        <family val="2"/>
        <scheme val="minor"/>
      </rPr>
      <t>b</t>
    </r>
  </si>
  <si>
    <r>
      <t>Fs</t>
    </r>
    <r>
      <rPr>
        <vertAlign val="superscript"/>
        <sz val="11"/>
        <color theme="1"/>
        <rFont val="Calibri"/>
        <family val="2"/>
        <scheme val="minor"/>
      </rPr>
      <t>b</t>
    </r>
  </si>
  <si>
    <r>
      <t>Wo</t>
    </r>
    <r>
      <rPr>
        <vertAlign val="superscript"/>
        <sz val="11"/>
        <color theme="1"/>
        <rFont val="Calibri"/>
        <family val="2"/>
        <scheme val="minor"/>
      </rPr>
      <t>b</t>
    </r>
  </si>
  <si>
    <r>
      <t>Mg #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</si>
  <si>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Notes: 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Numerical values are the relative distance to the mineral core, in micrometers. 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Mineral endmenbers and Mg# calculated as molar proportions of Mg/(Ca+Fe+Mg)*100 (En), Ca/(Ca+Fe+Mg)*100 (Wo), Fe/(Ca+Fe+Mg)*100 (Fs), and Mg/(Fe+Mg) (Mg#).</t>
    </r>
  </si>
  <si>
    <t>Table 6: Electron microprobe analysis of clinopyroxene and orthopyroxene crystals.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</si>
</sst>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" fontId="0" fillId="0" borderId="0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0" fillId="0" borderId="3" xfId="0" applyFill="1" applyBorder="1"/>
    <xf numFmtId="1" fontId="0" fillId="0" borderId="3" xfId="0" applyNumberFormat="1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/>
    </xf>
    <xf numFmtId="1" fontId="1" fillId="0" borderId="0" xfId="0" applyNumberFormat="1" applyFont="1" applyAlignment="1">
      <alignment horizontal="left" vertical="center"/>
    </xf>
    <xf numFmtId="1" fontId="0" fillId="0" borderId="0" xfId="0" applyNumberFormat="1"/>
    <xf numFmtId="1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F3602-4223-4D7C-89C1-418121C82CA1}">
  <dimension ref="A1:R125"/>
  <sheetViews>
    <sheetView tabSelected="1" workbookViewId="0">
      <selection activeCell="A2" sqref="A2"/>
    </sheetView>
  </sheetViews>
  <sheetFormatPr defaultColWidth="8.77734375" defaultRowHeight="14.4" x14ac:dyDescent="0.3"/>
  <cols>
    <col min="1" max="1" width="15.109375" style="1" customWidth="1"/>
    <col min="2" max="2" width="15.109375" style="27" customWidth="1"/>
    <col min="3" max="5" width="8.77734375" style="2"/>
    <col min="6" max="6" width="8.77734375" style="7"/>
    <col min="7" max="12" width="8.77734375" style="2"/>
    <col min="13" max="15" width="8.77734375" style="8"/>
    <col min="16" max="16384" width="8.77734375" style="2"/>
  </cols>
  <sheetData>
    <row r="1" spans="1:16" ht="15" thickBot="1" x14ac:dyDescent="0.35">
      <c r="A1" s="15" t="s">
        <v>78</v>
      </c>
      <c r="B1" s="24"/>
      <c r="C1" s="18"/>
      <c r="D1" s="18"/>
      <c r="E1" s="18"/>
      <c r="F1" s="16"/>
      <c r="G1" s="18"/>
      <c r="H1" s="18"/>
      <c r="I1" s="18"/>
      <c r="J1" s="18"/>
      <c r="K1" s="18"/>
      <c r="L1" s="18"/>
      <c r="M1" s="17"/>
      <c r="N1" s="17"/>
      <c r="O1" s="17"/>
      <c r="P1" s="18"/>
    </row>
    <row r="2" spans="1:16" ht="16.2" x14ac:dyDescent="0.3">
      <c r="A2" s="19" t="s">
        <v>69</v>
      </c>
      <c r="B2" s="20" t="s">
        <v>72</v>
      </c>
      <c r="C2" s="21" t="s">
        <v>64</v>
      </c>
      <c r="D2" s="21" t="s">
        <v>65</v>
      </c>
      <c r="E2" s="21" t="s">
        <v>66</v>
      </c>
      <c r="F2" s="21" t="s">
        <v>67</v>
      </c>
      <c r="G2" s="21" t="s">
        <v>2</v>
      </c>
      <c r="H2" s="21" t="s">
        <v>3</v>
      </c>
      <c r="I2" s="21" t="s">
        <v>1</v>
      </c>
      <c r="J2" s="21" t="s">
        <v>4</v>
      </c>
      <c r="K2" s="21" t="s">
        <v>68</v>
      </c>
      <c r="L2" s="21" t="s">
        <v>34</v>
      </c>
      <c r="M2" s="22" t="s">
        <v>73</v>
      </c>
      <c r="N2" s="22" t="s">
        <v>74</v>
      </c>
      <c r="O2" s="22" t="s">
        <v>75</v>
      </c>
      <c r="P2" s="23" t="s">
        <v>76</v>
      </c>
    </row>
    <row r="3" spans="1:16" x14ac:dyDescent="0.3">
      <c r="A3" s="3" t="s">
        <v>0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6"/>
      <c r="N3" s="6"/>
      <c r="O3" s="6"/>
      <c r="P3" s="5"/>
    </row>
    <row r="4" spans="1:16" x14ac:dyDescent="0.3">
      <c r="A4" s="3" t="s">
        <v>5</v>
      </c>
      <c r="B4" s="3" t="s">
        <v>32</v>
      </c>
      <c r="C4" s="4">
        <v>51.490355999999998</v>
      </c>
      <c r="D4" s="4">
        <v>0.353746</v>
      </c>
      <c r="E4" s="4">
        <v>3.1500159999999999</v>
      </c>
      <c r="F4" s="4"/>
      <c r="G4" s="4">
        <v>5.8649740000000001</v>
      </c>
      <c r="H4" s="4">
        <v>0.152646</v>
      </c>
      <c r="I4" s="4">
        <v>16.490658</v>
      </c>
      <c r="J4" s="4">
        <v>21.716131000000001</v>
      </c>
      <c r="K4" s="4">
        <v>0.18959599999999999</v>
      </c>
      <c r="L4" s="4">
        <v>99.441360000000003</v>
      </c>
      <c r="M4" s="8">
        <f t="shared" ref="M4:M35" si="0">I4/40.31/(I4/40.31+G4/71.85+J4/60.09)*100</f>
        <v>48.009341185206409</v>
      </c>
      <c r="N4" s="8">
        <f t="shared" ref="N4:N35" si="1">G4/71.85/(I4/40.31+G4/71.85+J4/60.09)*100</f>
        <v>9.5794346327862172</v>
      </c>
      <c r="O4" s="8">
        <f t="shared" ref="O4:O35" si="2">J4/60.09/(I4/40.31+G4/71.85+J4/60.09)*100</f>
        <v>42.411224182007381</v>
      </c>
      <c r="P4" s="6">
        <f t="shared" ref="P4:P35" si="3">((I4/40.81)/((I4/40.81)+(G4/71.85)))*100</f>
        <v>83.194142450884641</v>
      </c>
    </row>
    <row r="5" spans="1:16" x14ac:dyDescent="0.3">
      <c r="A5" s="3" t="s">
        <v>6</v>
      </c>
      <c r="B5" s="3" t="s">
        <v>32</v>
      </c>
      <c r="C5" s="4">
        <v>51.993949999999998</v>
      </c>
      <c r="D5" s="4">
        <v>0.27092100000000002</v>
      </c>
      <c r="E5" s="4">
        <v>2.6027</v>
      </c>
      <c r="F5" s="4">
        <v>9.7014000000000003E-2</v>
      </c>
      <c r="G5" s="4">
        <v>5.1592079999999996</v>
      </c>
      <c r="H5" s="4">
        <v>0.12967200000000001</v>
      </c>
      <c r="I5" s="4">
        <v>16.419512000000001</v>
      </c>
      <c r="J5" s="4">
        <v>22.546164000000001</v>
      </c>
      <c r="K5" s="4">
        <v>0.15459899999999999</v>
      </c>
      <c r="L5" s="4">
        <v>99.373749000000004</v>
      </c>
      <c r="M5" s="8">
        <f t="shared" si="0"/>
        <v>47.677696555849828</v>
      </c>
      <c r="N5" s="8">
        <f t="shared" si="1"/>
        <v>8.404736124593871</v>
      </c>
      <c r="O5" s="8">
        <f t="shared" si="2"/>
        <v>43.917567319556312</v>
      </c>
      <c r="P5" s="6">
        <f t="shared" si="3"/>
        <v>84.855864800978125</v>
      </c>
    </row>
    <row r="6" spans="1:16" x14ac:dyDescent="0.3">
      <c r="A6" s="3" t="s">
        <v>7</v>
      </c>
      <c r="B6" s="3" t="s">
        <v>32</v>
      </c>
      <c r="C6" s="4">
        <v>50.846237000000002</v>
      </c>
      <c r="D6" s="4">
        <v>0.27907999999999999</v>
      </c>
      <c r="E6" s="4">
        <v>2.7043539999999999</v>
      </c>
      <c r="F6" s="4">
        <v>0.101742</v>
      </c>
      <c r="G6" s="4">
        <v>5.1648860000000001</v>
      </c>
      <c r="H6" s="4">
        <v>0.13744200000000001</v>
      </c>
      <c r="I6" s="4">
        <v>16.244513000000001</v>
      </c>
      <c r="J6" s="4">
        <v>22.512148</v>
      </c>
      <c r="K6" s="4">
        <v>0.1666</v>
      </c>
      <c r="L6" s="4">
        <v>98.157004999999998</v>
      </c>
      <c r="M6" s="8">
        <f t="shared" si="0"/>
        <v>47.437645848335045</v>
      </c>
      <c r="N6" s="8">
        <f t="shared" si="1"/>
        <v>8.4618086126188263</v>
      </c>
      <c r="O6" s="8">
        <f t="shared" si="2"/>
        <v>44.100545539046117</v>
      </c>
      <c r="P6" s="6">
        <f t="shared" si="3"/>
        <v>84.703405980628162</v>
      </c>
    </row>
    <row r="7" spans="1:16" x14ac:dyDescent="0.3">
      <c r="A7" s="3" t="s">
        <v>8</v>
      </c>
      <c r="B7" s="3" t="s">
        <v>32</v>
      </c>
      <c r="C7" s="4">
        <v>51.077556999999999</v>
      </c>
      <c r="D7" s="4">
        <v>0.26580399999999998</v>
      </c>
      <c r="E7" s="4">
        <v>2.5000179999999999</v>
      </c>
      <c r="F7" s="4"/>
      <c r="G7" s="4">
        <v>5.2475180000000003</v>
      </c>
      <c r="H7" s="4">
        <v>0.13955400000000001</v>
      </c>
      <c r="I7" s="4">
        <v>16.470511999999999</v>
      </c>
      <c r="J7" s="4">
        <v>22.293451000000001</v>
      </c>
      <c r="K7" s="4">
        <v>0.14541000000000001</v>
      </c>
      <c r="L7" s="4">
        <v>98.209228999999993</v>
      </c>
      <c r="M7" s="8">
        <f t="shared" si="0"/>
        <v>47.9217761106528</v>
      </c>
      <c r="N7" s="8">
        <f t="shared" si="1"/>
        <v>8.5657573714062796</v>
      </c>
      <c r="O7" s="8">
        <f t="shared" si="2"/>
        <v>43.512466517940922</v>
      </c>
      <c r="P7" s="6">
        <f t="shared" si="3"/>
        <v>84.676751398535757</v>
      </c>
    </row>
    <row r="8" spans="1:16" x14ac:dyDescent="0.3">
      <c r="A8" s="3" t="s">
        <v>9</v>
      </c>
      <c r="B8" s="3" t="s">
        <v>32</v>
      </c>
      <c r="C8" s="4">
        <v>50.748756</v>
      </c>
      <c r="D8" s="4">
        <v>0.36464200000000002</v>
      </c>
      <c r="E8" s="4">
        <v>3.6701959999999998</v>
      </c>
      <c r="F8" s="4">
        <v>9.0495999999999993E-2</v>
      </c>
      <c r="G8" s="4">
        <v>5.5105519999999997</v>
      </c>
      <c r="H8" s="4">
        <v>0.15185599999999999</v>
      </c>
      <c r="I8" s="4">
        <v>15.834968</v>
      </c>
      <c r="J8" s="4">
        <v>22.359489</v>
      </c>
      <c r="K8" s="4">
        <v>0.15523200000000001</v>
      </c>
      <c r="L8" s="4">
        <v>98.886184999999998</v>
      </c>
      <c r="M8" s="8">
        <f t="shared" si="0"/>
        <v>46.67515477915201</v>
      </c>
      <c r="N8" s="8">
        <f t="shared" si="1"/>
        <v>9.1127552746082188</v>
      </c>
      <c r="O8" s="8">
        <f t="shared" si="2"/>
        <v>44.212089946239772</v>
      </c>
      <c r="P8" s="6">
        <f t="shared" si="3"/>
        <v>83.496184265975231</v>
      </c>
    </row>
    <row r="9" spans="1:16" x14ac:dyDescent="0.3">
      <c r="A9" s="3" t="s">
        <v>10</v>
      </c>
      <c r="B9" s="3" t="s">
        <v>32</v>
      </c>
      <c r="C9" s="4">
        <v>51.402324999999998</v>
      </c>
      <c r="D9" s="4">
        <v>0.351688</v>
      </c>
      <c r="E9" s="4">
        <v>3.224532</v>
      </c>
      <c r="F9" s="4">
        <v>7.7560000000000004E-2</v>
      </c>
      <c r="G9" s="4">
        <v>5.4588840000000003</v>
      </c>
      <c r="H9" s="4">
        <v>0.14882400000000001</v>
      </c>
      <c r="I9" s="4">
        <v>15.969689000000001</v>
      </c>
      <c r="J9" s="4">
        <v>22.442969999999999</v>
      </c>
      <c r="K9" s="4">
        <v>0.18388599999999999</v>
      </c>
      <c r="L9" s="4">
        <v>99.260352999999995</v>
      </c>
      <c r="M9" s="8">
        <f t="shared" si="0"/>
        <v>46.848915504140145</v>
      </c>
      <c r="N9" s="8">
        <f t="shared" si="1"/>
        <v>8.9844805900511577</v>
      </c>
      <c r="O9" s="8">
        <f t="shared" si="2"/>
        <v>44.166603905808699</v>
      </c>
      <c r="P9" s="6">
        <f t="shared" si="3"/>
        <v>83.741265189620506</v>
      </c>
    </row>
    <row r="10" spans="1:16" x14ac:dyDescent="0.3">
      <c r="A10" s="3" t="s">
        <v>11</v>
      </c>
      <c r="B10" s="3" t="s">
        <v>32</v>
      </c>
      <c r="C10" s="4">
        <v>51.779434000000002</v>
      </c>
      <c r="D10" s="4">
        <v>0.28821799999999997</v>
      </c>
      <c r="E10" s="4">
        <v>2.8133710000000001</v>
      </c>
      <c r="F10" s="4"/>
      <c r="G10" s="4">
        <v>5.3912930000000001</v>
      </c>
      <c r="H10" s="4">
        <v>0.117231</v>
      </c>
      <c r="I10" s="4">
        <v>16.504996999999999</v>
      </c>
      <c r="J10" s="4">
        <v>22.356922000000001</v>
      </c>
      <c r="K10" s="4">
        <v>0.14637700000000001</v>
      </c>
      <c r="L10" s="4">
        <v>99.430222000000001</v>
      </c>
      <c r="M10" s="8">
        <f t="shared" si="0"/>
        <v>47.802740776264152</v>
      </c>
      <c r="N10" s="8">
        <f t="shared" si="1"/>
        <v>8.7602461350862875</v>
      </c>
      <c r="O10" s="8">
        <f t="shared" si="2"/>
        <v>43.437013088649564</v>
      </c>
      <c r="P10" s="6">
        <f t="shared" si="3"/>
        <v>84.350363147361733</v>
      </c>
    </row>
    <row r="11" spans="1:16" x14ac:dyDescent="0.3">
      <c r="A11" s="3" t="s">
        <v>12</v>
      </c>
      <c r="B11" s="3" t="s">
        <v>32</v>
      </c>
      <c r="C11" s="4">
        <v>52.129646000000001</v>
      </c>
      <c r="D11" s="4">
        <v>0.27029700000000001</v>
      </c>
      <c r="E11" s="4">
        <v>2.5770249999999999</v>
      </c>
      <c r="F11" s="4">
        <v>9.0346999999999997E-2</v>
      </c>
      <c r="G11" s="4">
        <v>5.2133060000000002</v>
      </c>
      <c r="H11" s="4">
        <v>0.135328</v>
      </c>
      <c r="I11" s="4">
        <v>16.565470000000001</v>
      </c>
      <c r="J11" s="4">
        <v>22.436323000000002</v>
      </c>
      <c r="K11" s="4">
        <v>0.13736300000000001</v>
      </c>
      <c r="L11" s="4">
        <v>99.555098999999998</v>
      </c>
      <c r="M11" s="8">
        <f t="shared" si="0"/>
        <v>47.958605016035058</v>
      </c>
      <c r="N11" s="8">
        <f t="shared" si="1"/>
        <v>8.4676329176717431</v>
      </c>
      <c r="O11" s="8">
        <f t="shared" si="2"/>
        <v>43.573762066293206</v>
      </c>
      <c r="P11" s="6">
        <f t="shared" si="3"/>
        <v>84.835535387819391</v>
      </c>
    </row>
    <row r="12" spans="1:16" x14ac:dyDescent="0.3">
      <c r="A12" s="3" t="s">
        <v>13</v>
      </c>
      <c r="B12" s="3" t="s">
        <v>32</v>
      </c>
      <c r="C12" s="4">
        <v>51.222092000000004</v>
      </c>
      <c r="D12" s="4">
        <v>0.33008799999999999</v>
      </c>
      <c r="E12" s="4">
        <v>3.3201450000000001</v>
      </c>
      <c r="F12" s="4">
        <v>8.9892E-2</v>
      </c>
      <c r="G12" s="4">
        <v>5.3374620000000004</v>
      </c>
      <c r="H12" s="4">
        <v>0.15821299999999999</v>
      </c>
      <c r="I12" s="4">
        <v>16.186585999999998</v>
      </c>
      <c r="J12" s="4">
        <v>22.350185</v>
      </c>
      <c r="K12" s="4">
        <v>0.18850700000000001</v>
      </c>
      <c r="L12" s="4">
        <v>99.183166999999997</v>
      </c>
      <c r="M12" s="8">
        <f t="shared" si="0"/>
        <v>47.364969739126884</v>
      </c>
      <c r="N12" s="8">
        <f t="shared" si="1"/>
        <v>8.7623950016079277</v>
      </c>
      <c r="O12" s="8">
        <f t="shared" si="2"/>
        <v>43.872635259265195</v>
      </c>
      <c r="P12" s="6">
        <f t="shared" si="3"/>
        <v>84.225274997856516</v>
      </c>
    </row>
    <row r="13" spans="1:16" x14ac:dyDescent="0.3">
      <c r="A13" s="3" t="s">
        <v>14</v>
      </c>
      <c r="B13" s="3" t="s">
        <v>32</v>
      </c>
      <c r="C13" s="4">
        <v>50.691916999999997</v>
      </c>
      <c r="D13" s="4">
        <v>0.37524099999999999</v>
      </c>
      <c r="E13" s="4">
        <v>3.6781269999999999</v>
      </c>
      <c r="F13" s="4">
        <v>0.113346</v>
      </c>
      <c r="G13" s="4">
        <v>5.5193050000000001</v>
      </c>
      <c r="H13" s="4">
        <v>0.10477300000000001</v>
      </c>
      <c r="I13" s="4">
        <v>15.903141</v>
      </c>
      <c r="J13" s="4">
        <v>22.365116</v>
      </c>
      <c r="K13" s="4">
        <v>0.167875</v>
      </c>
      <c r="L13" s="4">
        <v>98.918839000000006</v>
      </c>
      <c r="M13" s="8">
        <f t="shared" si="0"/>
        <v>46.770144723334269</v>
      </c>
      <c r="N13" s="8">
        <f t="shared" si="1"/>
        <v>9.1065992260761988</v>
      </c>
      <c r="O13" s="8">
        <f t="shared" si="2"/>
        <v>44.123256050589525</v>
      </c>
      <c r="P13" s="6">
        <f t="shared" si="3"/>
        <v>83.533478245589436</v>
      </c>
    </row>
    <row r="14" spans="1:16" x14ac:dyDescent="0.3">
      <c r="A14" s="3" t="s">
        <v>15</v>
      </c>
      <c r="B14" s="3" t="s">
        <v>32</v>
      </c>
      <c r="C14" s="4">
        <v>51.381123000000002</v>
      </c>
      <c r="D14" s="4">
        <v>0.36100700000000002</v>
      </c>
      <c r="E14" s="4">
        <v>3.4371860000000001</v>
      </c>
      <c r="F14" s="4">
        <v>8.1668000000000004E-2</v>
      </c>
      <c r="G14" s="4">
        <v>5.3501060000000003</v>
      </c>
      <c r="H14" s="4">
        <v>0.13159799999999999</v>
      </c>
      <c r="I14" s="4">
        <v>16.091871000000001</v>
      </c>
      <c r="J14" s="4">
        <v>22.367021999999999</v>
      </c>
      <c r="K14" s="4">
        <v>0.17552300000000001</v>
      </c>
      <c r="L14" s="4">
        <v>99.377105999999998</v>
      </c>
      <c r="M14" s="8">
        <f t="shared" si="0"/>
        <v>47.193220120312873</v>
      </c>
      <c r="N14" s="8">
        <f t="shared" si="1"/>
        <v>8.802813105724816</v>
      </c>
      <c r="O14" s="8">
        <f t="shared" si="2"/>
        <v>44.003966773962311</v>
      </c>
      <c r="P14" s="6">
        <f t="shared" si="3"/>
        <v>84.115556966674703</v>
      </c>
    </row>
    <row r="15" spans="1:16" x14ac:dyDescent="0.3">
      <c r="A15" s="3" t="s">
        <v>16</v>
      </c>
      <c r="B15" s="3" t="s">
        <v>32</v>
      </c>
      <c r="C15" s="4">
        <v>51.373322000000002</v>
      </c>
      <c r="D15" s="4">
        <v>0.28825299999999998</v>
      </c>
      <c r="E15" s="4">
        <v>2.980515</v>
      </c>
      <c r="F15" s="4">
        <v>7.8176999999999996E-2</v>
      </c>
      <c r="G15" s="4">
        <v>5.3313670000000002</v>
      </c>
      <c r="H15" s="4">
        <v>0.121215</v>
      </c>
      <c r="I15" s="4">
        <v>16.396646</v>
      </c>
      <c r="J15" s="4">
        <v>22.188739999999999</v>
      </c>
      <c r="K15" s="4">
        <v>0.13921800000000001</v>
      </c>
      <c r="L15" s="4">
        <v>98.897461000000007</v>
      </c>
      <c r="M15" s="8">
        <f t="shared" si="0"/>
        <v>47.841975465302141</v>
      </c>
      <c r="N15" s="8">
        <f t="shared" si="1"/>
        <v>8.7272755572275855</v>
      </c>
      <c r="O15" s="8">
        <f t="shared" si="2"/>
        <v>43.430748977470266</v>
      </c>
      <c r="P15" s="6">
        <f t="shared" si="3"/>
        <v>84.410873664341523</v>
      </c>
    </row>
    <row r="16" spans="1:16" x14ac:dyDescent="0.3">
      <c r="A16" s="3" t="s">
        <v>17</v>
      </c>
      <c r="B16" s="3" t="s">
        <v>32</v>
      </c>
      <c r="C16" s="4">
        <v>51.814087000000001</v>
      </c>
      <c r="D16" s="4">
        <v>0.294429</v>
      </c>
      <c r="E16" s="4">
        <v>2.843601</v>
      </c>
      <c r="F16" s="4">
        <v>9.8791000000000004E-2</v>
      </c>
      <c r="G16" s="4">
        <v>5.1847519999999996</v>
      </c>
      <c r="H16" s="4">
        <v>0.12658700000000001</v>
      </c>
      <c r="I16" s="4">
        <v>16.288354999999999</v>
      </c>
      <c r="J16" s="4">
        <v>22.644124999999999</v>
      </c>
      <c r="K16" s="4">
        <v>0.130052</v>
      </c>
      <c r="L16" s="4">
        <v>99.424789000000004</v>
      </c>
      <c r="M16" s="8">
        <f t="shared" si="0"/>
        <v>47.367151920305936</v>
      </c>
      <c r="N16" s="8">
        <f t="shared" si="1"/>
        <v>8.4589032907366057</v>
      </c>
      <c r="O16" s="8">
        <f t="shared" si="2"/>
        <v>44.173944788957449</v>
      </c>
      <c r="P16" s="6">
        <f t="shared" si="3"/>
        <v>84.688581032326752</v>
      </c>
    </row>
    <row r="17" spans="1:16" x14ac:dyDescent="0.3">
      <c r="A17" s="3" t="s">
        <v>18</v>
      </c>
      <c r="B17" s="3" t="s">
        <v>32</v>
      </c>
      <c r="C17" s="4">
        <v>51.881596000000002</v>
      </c>
      <c r="D17" s="4">
        <v>0.269256</v>
      </c>
      <c r="E17" s="4">
        <v>2.651214</v>
      </c>
      <c r="F17" s="4">
        <v>6.6168000000000005E-2</v>
      </c>
      <c r="G17" s="4">
        <v>5.1564909999999999</v>
      </c>
      <c r="H17" s="4">
        <v>0.11996999999999999</v>
      </c>
      <c r="I17" s="4">
        <v>16.425068</v>
      </c>
      <c r="J17" s="4">
        <v>22.501487999999998</v>
      </c>
      <c r="K17" s="4">
        <v>0.16147400000000001</v>
      </c>
      <c r="L17" s="4">
        <v>99.232726999999997</v>
      </c>
      <c r="M17" s="8">
        <f t="shared" si="0"/>
        <v>47.729778409786391</v>
      </c>
      <c r="N17" s="8">
        <f t="shared" si="1"/>
        <v>8.4066415826829388</v>
      </c>
      <c r="O17" s="8">
        <f t="shared" si="2"/>
        <v>43.863580007530665</v>
      </c>
      <c r="P17" s="6">
        <f t="shared" si="3"/>
        <v>84.866978457588701</v>
      </c>
    </row>
    <row r="18" spans="1:16" x14ac:dyDescent="0.3">
      <c r="A18" s="3" t="s">
        <v>19</v>
      </c>
      <c r="B18" s="3" t="s">
        <v>32</v>
      </c>
      <c r="C18" s="4">
        <v>51.138584000000002</v>
      </c>
      <c r="D18" s="4">
        <v>0.38595800000000002</v>
      </c>
      <c r="E18" s="4">
        <v>3.7361930000000001</v>
      </c>
      <c r="F18" s="4">
        <v>8.1144999999999995E-2</v>
      </c>
      <c r="G18" s="4">
        <v>5.4571690000000004</v>
      </c>
      <c r="H18" s="4">
        <v>0.14804600000000001</v>
      </c>
      <c r="I18" s="4">
        <v>15.858532</v>
      </c>
      <c r="J18" s="4">
        <v>22.412437000000001</v>
      </c>
      <c r="K18" s="4">
        <v>0.17458000000000001</v>
      </c>
      <c r="L18" s="4">
        <v>99.392639000000003</v>
      </c>
      <c r="M18" s="8">
        <f t="shared" si="0"/>
        <v>46.704505055711856</v>
      </c>
      <c r="N18" s="8">
        <f t="shared" si="1"/>
        <v>9.0167332198502113</v>
      </c>
      <c r="O18" s="8">
        <f t="shared" si="2"/>
        <v>44.278761724437935</v>
      </c>
      <c r="P18" s="6">
        <f t="shared" si="3"/>
        <v>83.650238356339216</v>
      </c>
    </row>
    <row r="19" spans="1:16" x14ac:dyDescent="0.3">
      <c r="A19" s="3" t="s">
        <v>20</v>
      </c>
      <c r="B19" s="3" t="s">
        <v>32</v>
      </c>
      <c r="C19" s="4">
        <v>51.232216000000001</v>
      </c>
      <c r="D19" s="4">
        <v>0.36916199999999999</v>
      </c>
      <c r="E19" s="4">
        <v>3.4542109999999999</v>
      </c>
      <c r="F19" s="4">
        <v>0.10052800000000001</v>
      </c>
      <c r="G19" s="4">
        <v>5.4434639999999996</v>
      </c>
      <c r="H19" s="4">
        <v>0.126887</v>
      </c>
      <c r="I19" s="4">
        <v>16.087049</v>
      </c>
      <c r="J19" s="4">
        <v>22.284056</v>
      </c>
      <c r="K19" s="4">
        <v>0.15112999999999999</v>
      </c>
      <c r="L19" s="4">
        <v>99.248703000000006</v>
      </c>
      <c r="M19" s="8">
        <f t="shared" si="0"/>
        <v>47.190290269554112</v>
      </c>
      <c r="N19" s="8">
        <f t="shared" si="1"/>
        <v>8.9585484094581105</v>
      </c>
      <c r="O19" s="8">
        <f t="shared" si="2"/>
        <v>43.851161320987771</v>
      </c>
      <c r="P19" s="6">
        <f t="shared" si="3"/>
        <v>83.87899816433918</v>
      </c>
    </row>
    <row r="20" spans="1:16" x14ac:dyDescent="0.3">
      <c r="A20" s="3" t="s">
        <v>21</v>
      </c>
      <c r="B20" s="3" t="s">
        <v>32</v>
      </c>
      <c r="C20" s="4">
        <v>51.236736000000001</v>
      </c>
      <c r="D20" s="4">
        <v>0.36880200000000002</v>
      </c>
      <c r="E20" s="4">
        <v>3.769244</v>
      </c>
      <c r="F20" s="4">
        <v>0.103051</v>
      </c>
      <c r="G20" s="4">
        <v>5.4303809999999997</v>
      </c>
      <c r="H20" s="4">
        <v>0.14829999999999999</v>
      </c>
      <c r="I20" s="4">
        <v>15.971278999999999</v>
      </c>
      <c r="J20" s="4">
        <v>22.747391</v>
      </c>
      <c r="K20" s="4">
        <v>0.201268</v>
      </c>
      <c r="L20" s="4">
        <v>99.976455999999999</v>
      </c>
      <c r="M20" s="8">
        <f t="shared" si="0"/>
        <v>46.594126296198056</v>
      </c>
      <c r="N20" s="8">
        <f t="shared" si="1"/>
        <v>8.8880768891206543</v>
      </c>
      <c r="O20" s="8">
        <f t="shared" si="2"/>
        <v>44.517796814681283</v>
      </c>
      <c r="P20" s="6">
        <f t="shared" si="3"/>
        <v>83.813767009270265</v>
      </c>
    </row>
    <row r="21" spans="1:16" ht="15.6" x14ac:dyDescent="0.3">
      <c r="A21" s="3" t="s">
        <v>22</v>
      </c>
      <c r="B21" s="25" t="s">
        <v>32</v>
      </c>
      <c r="C21" s="4">
        <v>51.109329000000002</v>
      </c>
      <c r="D21" s="4">
        <v>0.50177300000000002</v>
      </c>
      <c r="E21" s="4">
        <v>2.511282</v>
      </c>
      <c r="F21" s="4"/>
      <c r="G21" s="4">
        <v>9.3917520000000003</v>
      </c>
      <c r="H21" s="4">
        <v>0.47230800000000001</v>
      </c>
      <c r="I21" s="4">
        <v>14.125029</v>
      </c>
      <c r="J21" s="4">
        <v>21.069185000000001</v>
      </c>
      <c r="K21" s="4">
        <v>0.28816999999999998</v>
      </c>
      <c r="L21" s="4">
        <v>99.464905000000002</v>
      </c>
      <c r="M21" s="8">
        <f t="shared" si="0"/>
        <v>42.129225443404223</v>
      </c>
      <c r="N21" s="8">
        <f t="shared" si="1"/>
        <v>15.71544807901066</v>
      </c>
      <c r="O21" s="8">
        <f t="shared" si="2"/>
        <v>42.15532647758512</v>
      </c>
      <c r="P21" s="6">
        <f t="shared" si="3"/>
        <v>72.587028791699737</v>
      </c>
    </row>
    <row r="22" spans="1:16" ht="15.6" x14ac:dyDescent="0.3">
      <c r="A22" s="3" t="s">
        <v>22</v>
      </c>
      <c r="B22" s="25" t="s">
        <v>32</v>
      </c>
      <c r="C22" s="4">
        <v>49.560710999999998</v>
      </c>
      <c r="D22" s="4">
        <v>0.66222499999999995</v>
      </c>
      <c r="E22" s="4">
        <v>3.6080420000000002</v>
      </c>
      <c r="F22" s="4"/>
      <c r="G22" s="4">
        <v>10.067987</v>
      </c>
      <c r="H22" s="4">
        <v>0.412852</v>
      </c>
      <c r="I22" s="4">
        <v>13.423152999999999</v>
      </c>
      <c r="J22" s="4">
        <v>21.037082999999999</v>
      </c>
      <c r="K22" s="4">
        <v>0.30274099999999998</v>
      </c>
      <c r="L22" s="4">
        <v>99.052025</v>
      </c>
      <c r="M22" s="8">
        <f t="shared" si="0"/>
        <v>40.450872827405995</v>
      </c>
      <c r="N22" s="8">
        <f t="shared" si="1"/>
        <v>17.021664585139209</v>
      </c>
      <c r="O22" s="8">
        <f t="shared" si="2"/>
        <v>42.527462587454799</v>
      </c>
      <c r="P22" s="6">
        <f t="shared" si="3"/>
        <v>70.12534305780386</v>
      </c>
    </row>
    <row r="23" spans="1:16" ht="15.6" x14ac:dyDescent="0.3">
      <c r="A23" s="3" t="s">
        <v>22</v>
      </c>
      <c r="B23" s="25" t="s">
        <v>32</v>
      </c>
      <c r="C23" s="4">
        <v>51.210349999999998</v>
      </c>
      <c r="D23" s="4">
        <v>0.361842</v>
      </c>
      <c r="E23" s="4">
        <v>3.2718500000000001</v>
      </c>
      <c r="F23" s="4"/>
      <c r="G23" s="4">
        <v>5.7592379999999999</v>
      </c>
      <c r="H23" s="4">
        <v>0.16830400000000001</v>
      </c>
      <c r="I23" s="4">
        <v>15.839874999999999</v>
      </c>
      <c r="J23" s="4">
        <v>22.433945000000001</v>
      </c>
      <c r="K23" s="4">
        <v>0.16564200000000001</v>
      </c>
      <c r="L23" s="4">
        <v>99.217788999999996</v>
      </c>
      <c r="M23" s="8">
        <f t="shared" si="0"/>
        <v>46.423639984088631</v>
      </c>
      <c r="N23" s="8">
        <f t="shared" si="1"/>
        <v>9.4697495091296027</v>
      </c>
      <c r="O23" s="8">
        <f t="shared" si="2"/>
        <v>44.106610506781777</v>
      </c>
      <c r="P23" s="6">
        <f t="shared" si="3"/>
        <v>82.883296943604094</v>
      </c>
    </row>
    <row r="24" spans="1:16" x14ac:dyDescent="0.3">
      <c r="A24" s="3" t="s">
        <v>23</v>
      </c>
      <c r="B24" s="3" t="s">
        <v>32</v>
      </c>
      <c r="C24" s="4">
        <v>50.976413999999998</v>
      </c>
      <c r="D24" s="4">
        <v>0.350995</v>
      </c>
      <c r="E24" s="4">
        <v>3.7891680000000001</v>
      </c>
      <c r="F24" s="4">
        <v>0.121323</v>
      </c>
      <c r="G24" s="4">
        <v>5.4895079999999998</v>
      </c>
      <c r="H24" s="4">
        <v>0.108125</v>
      </c>
      <c r="I24" s="4">
        <v>15.817409</v>
      </c>
      <c r="J24" s="4">
        <v>22.565384000000002</v>
      </c>
      <c r="K24" s="4">
        <v>0.15283099999999999</v>
      </c>
      <c r="L24" s="4">
        <v>99.371161999999998</v>
      </c>
      <c r="M24" s="8">
        <f t="shared" si="0"/>
        <v>46.474417073080218</v>
      </c>
      <c r="N24" s="8">
        <f t="shared" si="1"/>
        <v>9.0489472089762444</v>
      </c>
      <c r="O24" s="8">
        <f t="shared" si="2"/>
        <v>44.476635717943545</v>
      </c>
      <c r="P24" s="6">
        <f t="shared" si="3"/>
        <v>83.533586147694166</v>
      </c>
    </row>
    <row r="25" spans="1:16" x14ac:dyDescent="0.3">
      <c r="A25" s="3" t="s">
        <v>24</v>
      </c>
      <c r="B25" s="3" t="s">
        <v>32</v>
      </c>
      <c r="C25" s="4">
        <v>51.232982999999997</v>
      </c>
      <c r="D25" s="4">
        <v>0.37886599999999998</v>
      </c>
      <c r="E25" s="4">
        <v>3.3781979999999998</v>
      </c>
      <c r="F25" s="4"/>
      <c r="G25" s="4">
        <v>6.0653750000000004</v>
      </c>
      <c r="H25" s="4">
        <v>0.15518199999999999</v>
      </c>
      <c r="I25" s="4">
        <v>15.995011999999999</v>
      </c>
      <c r="J25" s="4">
        <v>22.187092</v>
      </c>
      <c r="K25" s="4">
        <v>0.124887</v>
      </c>
      <c r="L25" s="4">
        <v>99.567307</v>
      </c>
      <c r="M25" s="8">
        <f t="shared" si="0"/>
        <v>46.65775632915593</v>
      </c>
      <c r="N25" s="8">
        <f t="shared" si="1"/>
        <v>9.9261986646019285</v>
      </c>
      <c r="O25" s="8">
        <f t="shared" si="2"/>
        <v>43.41604500624215</v>
      </c>
      <c r="P25" s="6">
        <f t="shared" si="3"/>
        <v>82.278540441876956</v>
      </c>
    </row>
    <row r="26" spans="1:16" x14ac:dyDescent="0.3">
      <c r="A26" s="3" t="s">
        <v>25</v>
      </c>
      <c r="B26" s="3" t="s">
        <v>32</v>
      </c>
      <c r="C26" s="4">
        <v>53.876263000000002</v>
      </c>
      <c r="D26" s="4">
        <v>0.30225800000000003</v>
      </c>
      <c r="E26" s="4">
        <v>2.8391229999999998</v>
      </c>
      <c r="F26" s="4"/>
      <c r="G26" s="4">
        <v>5.6323439999999998</v>
      </c>
      <c r="H26" s="4">
        <v>0.15076700000000001</v>
      </c>
      <c r="I26" s="4">
        <v>15.3384</v>
      </c>
      <c r="J26" s="4">
        <v>22.025023000000001</v>
      </c>
      <c r="K26" s="4">
        <v>0.16138</v>
      </c>
      <c r="L26" s="4">
        <v>100.371803</v>
      </c>
      <c r="M26" s="8">
        <f t="shared" si="0"/>
        <v>46.098228900084855</v>
      </c>
      <c r="N26" s="8">
        <f t="shared" si="1"/>
        <v>9.4968456224714028</v>
      </c>
      <c r="O26" s="8">
        <f t="shared" si="2"/>
        <v>44.40492547744374</v>
      </c>
      <c r="P26" s="6">
        <f t="shared" si="3"/>
        <v>82.742510145151215</v>
      </c>
    </row>
    <row r="27" spans="1:16" x14ac:dyDescent="0.3">
      <c r="A27" s="3" t="s">
        <v>26</v>
      </c>
      <c r="B27" s="3" t="s">
        <v>32</v>
      </c>
      <c r="C27" s="4">
        <v>51.724578999999999</v>
      </c>
      <c r="D27" s="4">
        <v>0.272092</v>
      </c>
      <c r="E27" s="4">
        <v>3.2453639999999999</v>
      </c>
      <c r="F27" s="4">
        <v>0.212476</v>
      </c>
      <c r="G27" s="4">
        <v>5.0174079999999996</v>
      </c>
      <c r="H27" s="4">
        <v>0.121715</v>
      </c>
      <c r="I27" s="4">
        <v>16.512421</v>
      </c>
      <c r="J27" s="4">
        <v>22.479050000000001</v>
      </c>
      <c r="K27" s="4">
        <v>0.157885</v>
      </c>
      <c r="L27" s="4">
        <v>99.742988999999994</v>
      </c>
      <c r="M27" s="8">
        <f t="shared" si="0"/>
        <v>47.99160768038012</v>
      </c>
      <c r="N27" s="8">
        <f t="shared" si="1"/>
        <v>8.18125613324389</v>
      </c>
      <c r="O27" s="8">
        <f t="shared" si="2"/>
        <v>43.827136186375988</v>
      </c>
      <c r="P27" s="6">
        <f t="shared" si="3"/>
        <v>85.281506772486679</v>
      </c>
    </row>
    <row r="28" spans="1:16" x14ac:dyDescent="0.3">
      <c r="A28" s="3" t="s">
        <v>27</v>
      </c>
      <c r="B28" s="3" t="s">
        <v>32</v>
      </c>
      <c r="C28" s="4">
        <v>51.180241000000002</v>
      </c>
      <c r="D28" s="4">
        <v>0.36704799999999999</v>
      </c>
      <c r="E28" s="4">
        <v>3.4622160000000002</v>
      </c>
      <c r="F28" s="4">
        <v>0.10931399999999999</v>
      </c>
      <c r="G28" s="4">
        <v>5.4409549999999998</v>
      </c>
      <c r="H28" s="4">
        <v>0.14386599999999999</v>
      </c>
      <c r="I28" s="4">
        <v>16.078306000000001</v>
      </c>
      <c r="J28" s="4">
        <v>22.719871999999999</v>
      </c>
      <c r="K28" s="4">
        <v>0.16871900000000001</v>
      </c>
      <c r="L28" s="4">
        <v>99.670540000000003</v>
      </c>
      <c r="M28" s="8">
        <f t="shared" si="0"/>
        <v>46.777403913130819</v>
      </c>
      <c r="N28" s="8">
        <f t="shared" si="1"/>
        <v>8.8809001095116962</v>
      </c>
      <c r="O28" s="8">
        <f t="shared" si="2"/>
        <v>44.341695977357482</v>
      </c>
      <c r="P28" s="6">
        <f t="shared" si="3"/>
        <v>83.877881172228044</v>
      </c>
    </row>
    <row r="29" spans="1:16" x14ac:dyDescent="0.3">
      <c r="A29" s="3" t="s">
        <v>28</v>
      </c>
      <c r="B29" s="3" t="s">
        <v>32</v>
      </c>
      <c r="C29" s="4">
        <v>51.808723000000001</v>
      </c>
      <c r="D29" s="4">
        <v>0.49801299999999998</v>
      </c>
      <c r="E29" s="4">
        <v>2.3757109999999999</v>
      </c>
      <c r="F29" s="4">
        <v>1.1592E-2</v>
      </c>
      <c r="G29" s="4">
        <v>8.7962179999999996</v>
      </c>
      <c r="H29" s="4">
        <v>0.307861</v>
      </c>
      <c r="I29" s="4">
        <v>15.329622000000001</v>
      </c>
      <c r="J29" s="4">
        <v>20.301645000000001</v>
      </c>
      <c r="K29" s="4">
        <v>0.19438800000000001</v>
      </c>
      <c r="L29" s="4">
        <v>99.623763999999994</v>
      </c>
      <c r="M29" s="8">
        <f t="shared" si="0"/>
        <v>45.242201816751255</v>
      </c>
      <c r="N29" s="8">
        <f t="shared" si="1"/>
        <v>14.564456958152661</v>
      </c>
      <c r="O29" s="8">
        <f t="shared" si="2"/>
        <v>40.193341225096077</v>
      </c>
      <c r="P29" s="6">
        <f t="shared" si="3"/>
        <v>75.41961540525439</v>
      </c>
    </row>
    <row r="30" spans="1:16" x14ac:dyDescent="0.3">
      <c r="A30" s="3" t="s">
        <v>28</v>
      </c>
      <c r="B30" s="3" t="s">
        <v>32</v>
      </c>
      <c r="C30" s="4">
        <v>52.093178000000002</v>
      </c>
      <c r="D30" s="4">
        <v>0.32264900000000002</v>
      </c>
      <c r="E30" s="4">
        <v>2.8765900000000002</v>
      </c>
      <c r="F30" s="4"/>
      <c r="G30" s="4">
        <v>5.8988849999999999</v>
      </c>
      <c r="H30" s="4">
        <v>0.135521</v>
      </c>
      <c r="I30" s="4">
        <v>16.466425000000001</v>
      </c>
      <c r="J30" s="4">
        <v>21.946816999999999</v>
      </c>
      <c r="K30" s="4">
        <v>0.170601</v>
      </c>
      <c r="L30" s="4">
        <v>99.939055999999994</v>
      </c>
      <c r="M30" s="8">
        <f t="shared" si="0"/>
        <v>47.730988033000621</v>
      </c>
      <c r="N30" s="8">
        <f t="shared" si="1"/>
        <v>9.5930577570299533</v>
      </c>
      <c r="O30" s="8">
        <f t="shared" si="2"/>
        <v>42.675954209969419</v>
      </c>
      <c r="P30" s="6">
        <f t="shared" si="3"/>
        <v>83.092730931124237</v>
      </c>
    </row>
    <row r="31" spans="1:16" x14ac:dyDescent="0.3">
      <c r="A31" s="3" t="s">
        <v>29</v>
      </c>
      <c r="B31" s="3" t="s">
        <v>32</v>
      </c>
      <c r="C31" s="4">
        <v>51.372504999999997</v>
      </c>
      <c r="D31" s="4">
        <v>0.36979000000000001</v>
      </c>
      <c r="E31" s="4">
        <v>3.8349679999999999</v>
      </c>
      <c r="F31" s="4">
        <v>0.101509</v>
      </c>
      <c r="G31" s="4">
        <v>5.5818580000000004</v>
      </c>
      <c r="H31" s="4">
        <v>0.129247</v>
      </c>
      <c r="I31" s="4">
        <v>16.10737</v>
      </c>
      <c r="J31" s="4">
        <v>22.313013000000002</v>
      </c>
      <c r="K31" s="4">
        <v>0.15509700000000001</v>
      </c>
      <c r="L31" s="4">
        <v>99.965362999999996</v>
      </c>
      <c r="M31" s="8">
        <f t="shared" si="0"/>
        <v>47.087752127430015</v>
      </c>
      <c r="N31" s="8">
        <f t="shared" si="1"/>
        <v>9.1547846639560113</v>
      </c>
      <c r="O31" s="8">
        <f t="shared" si="2"/>
        <v>43.757463208613977</v>
      </c>
      <c r="P31" s="6">
        <f t="shared" si="3"/>
        <v>83.5539705328911</v>
      </c>
    </row>
    <row r="32" spans="1:16" x14ac:dyDescent="0.3">
      <c r="A32" s="3" t="s">
        <v>30</v>
      </c>
      <c r="B32" s="3" t="s">
        <v>32</v>
      </c>
      <c r="C32" s="4">
        <v>50.925708999999998</v>
      </c>
      <c r="D32" s="4">
        <v>0.34443699999999999</v>
      </c>
      <c r="E32" s="4">
        <v>3.6520489999999999</v>
      </c>
      <c r="F32" s="4">
        <v>9.7306000000000004E-2</v>
      </c>
      <c r="G32" s="4">
        <v>5.4604739999999996</v>
      </c>
      <c r="H32" s="4">
        <v>0.14946100000000001</v>
      </c>
      <c r="I32" s="4">
        <v>15.988579</v>
      </c>
      <c r="J32" s="4">
        <v>22.691374</v>
      </c>
      <c r="K32" s="4">
        <v>0.18049699999999999</v>
      </c>
      <c r="L32" s="4">
        <v>99.489883000000006</v>
      </c>
      <c r="M32" s="8">
        <f t="shared" si="0"/>
        <v>46.649216671402918</v>
      </c>
      <c r="N32" s="8">
        <f t="shared" si="1"/>
        <v>8.9382162482000052</v>
      </c>
      <c r="O32" s="8">
        <f t="shared" si="2"/>
        <v>44.412567080397075</v>
      </c>
      <c r="P32" s="6">
        <f t="shared" si="3"/>
        <v>83.753391944671279</v>
      </c>
    </row>
    <row r="33" spans="1:18" x14ac:dyDescent="0.3">
      <c r="A33" s="3" t="s">
        <v>31</v>
      </c>
      <c r="B33" s="3" t="s">
        <v>32</v>
      </c>
      <c r="C33" s="4">
        <v>52.002949000000001</v>
      </c>
      <c r="D33" s="4">
        <v>0.329206</v>
      </c>
      <c r="E33" s="4">
        <v>2.9874269999999998</v>
      </c>
      <c r="F33" s="4">
        <v>3.6035999999999999E-2</v>
      </c>
      <c r="G33" s="4">
        <v>5.6096919999999999</v>
      </c>
      <c r="H33" s="4">
        <v>0.132492</v>
      </c>
      <c r="I33" s="4">
        <v>16.194438999999999</v>
      </c>
      <c r="J33" s="4">
        <v>22.259737000000001</v>
      </c>
      <c r="K33" s="4">
        <v>0.16131100000000001</v>
      </c>
      <c r="L33" s="4">
        <v>99.713295000000002</v>
      </c>
      <c r="M33" s="8">
        <f t="shared" si="0"/>
        <v>47.249815605414248</v>
      </c>
      <c r="N33" s="8">
        <f t="shared" si="1"/>
        <v>9.1824643871937681</v>
      </c>
      <c r="O33" s="8">
        <f t="shared" si="2"/>
        <v>43.567720007391983</v>
      </c>
      <c r="P33" s="6">
        <f t="shared" si="3"/>
        <v>83.559697938449304</v>
      </c>
    </row>
    <row r="34" spans="1:18" x14ac:dyDescent="0.3">
      <c r="A34" s="3" t="s">
        <v>31</v>
      </c>
      <c r="B34" s="3" t="s">
        <v>32</v>
      </c>
      <c r="C34" s="4">
        <v>52.354571999999997</v>
      </c>
      <c r="D34" s="4">
        <v>0.35488599999999998</v>
      </c>
      <c r="E34" s="4">
        <v>2.1389399999999998</v>
      </c>
      <c r="F34" s="4"/>
      <c r="G34" s="4">
        <v>8.1439959999999996</v>
      </c>
      <c r="H34" s="4">
        <v>0.34420800000000001</v>
      </c>
      <c r="I34" s="4">
        <v>14.883388999999999</v>
      </c>
      <c r="J34" s="4">
        <v>20.886068000000002</v>
      </c>
      <c r="K34" s="4">
        <v>0.19677800000000001</v>
      </c>
      <c r="L34" s="4">
        <v>99.290938999999995</v>
      </c>
      <c r="M34" s="8">
        <f t="shared" si="0"/>
        <v>44.476679405108449</v>
      </c>
      <c r="N34" s="8">
        <f t="shared" si="1"/>
        <v>13.653817705316154</v>
      </c>
      <c r="O34" s="8">
        <f t="shared" si="2"/>
        <v>41.869502889575394</v>
      </c>
      <c r="P34" s="6">
        <f t="shared" si="3"/>
        <v>76.289516771206465</v>
      </c>
    </row>
    <row r="35" spans="1:18" x14ac:dyDescent="0.3">
      <c r="A35" t="s">
        <v>44</v>
      </c>
      <c r="B35" s="3" t="s">
        <v>32</v>
      </c>
      <c r="C35" s="13">
        <v>52.2151</v>
      </c>
      <c r="D35" s="13">
        <v>0.22723199999999999</v>
      </c>
      <c r="E35" s="13">
        <v>2.4584800000000002</v>
      </c>
      <c r="F35" s="13">
        <v>3.3420999999999999E-2</v>
      </c>
      <c r="G35" s="13">
        <v>5.7794800000000004</v>
      </c>
      <c r="H35" s="13">
        <v>0.18448100000000001</v>
      </c>
      <c r="I35" s="13">
        <v>16.905799999999999</v>
      </c>
      <c r="J35" s="13">
        <v>20.569500000000001</v>
      </c>
      <c r="K35" s="13">
        <v>0.132572</v>
      </c>
      <c r="L35" s="14">
        <f>SUM(C35:K35)</f>
        <v>98.50606599999999</v>
      </c>
      <c r="M35" s="8">
        <f t="shared" si="0"/>
        <v>49.800807514439661</v>
      </c>
      <c r="N35" s="8">
        <f t="shared" si="1"/>
        <v>9.5515850885123257</v>
      </c>
      <c r="O35" s="8">
        <f t="shared" si="2"/>
        <v>40.64760739704802</v>
      </c>
      <c r="P35" s="6">
        <f t="shared" si="3"/>
        <v>83.73983458675383</v>
      </c>
    </row>
    <row r="36" spans="1:18" x14ac:dyDescent="0.3">
      <c r="A36" t="s">
        <v>46</v>
      </c>
      <c r="B36" s="3" t="s">
        <v>32</v>
      </c>
      <c r="C36" s="13">
        <v>52.917700000000004</v>
      </c>
      <c r="D36" s="13">
        <v>0.24183399999999999</v>
      </c>
      <c r="E36" s="13">
        <v>2.6308199999999999</v>
      </c>
      <c r="F36" s="13">
        <v>5.6180000000000001E-2</v>
      </c>
      <c r="G36" s="13">
        <v>5.2672299999999996</v>
      </c>
      <c r="H36" s="13">
        <v>0.15035299999999999</v>
      </c>
      <c r="I36" s="13">
        <v>17.0946</v>
      </c>
      <c r="J36" s="13">
        <v>21.3125</v>
      </c>
      <c r="K36" s="13">
        <v>0.16535</v>
      </c>
      <c r="L36" s="14">
        <f>SUM(C36:K36)</f>
        <v>99.836567000000002</v>
      </c>
      <c r="M36" s="8">
        <f t="shared" ref="M36:M66" si="4">I36/40.31/(I36/40.31+G36/71.85+J36/60.09)*100</f>
        <v>49.770755026644991</v>
      </c>
      <c r="N36" s="8">
        <f t="shared" ref="N36:N66" si="5">G36/71.85/(I36/40.31+G36/71.85+J36/60.09)*100</f>
        <v>8.6036670297284097</v>
      </c>
      <c r="O36" s="8">
        <f t="shared" ref="O36:O66" si="6">J36/60.09/(I36/40.31+G36/71.85+J36/60.09)*100</f>
        <v>41.625577943626602</v>
      </c>
      <c r="P36" s="6">
        <f t="shared" ref="P36:P66" si="7">((I36/40.81)/((I36/40.81)+(G36/71.85)))*100</f>
        <v>85.105650001943872</v>
      </c>
      <c r="Q36" s="8">
        <f>AVERAGE(N4:N36)</f>
        <v>9.7105423542873197</v>
      </c>
      <c r="R36" s="2">
        <f>STDEV(M4:M36)</f>
        <v>1.7701015004381275</v>
      </c>
    </row>
    <row r="37" spans="1:18" x14ac:dyDescent="0.3">
      <c r="A37" s="3" t="s">
        <v>6</v>
      </c>
      <c r="B37" s="3" t="s">
        <v>33</v>
      </c>
      <c r="C37" s="4">
        <v>51.542427000000004</v>
      </c>
      <c r="D37" s="4">
        <v>0.276032</v>
      </c>
      <c r="E37" s="4">
        <v>2.5351659999999998</v>
      </c>
      <c r="F37" s="4">
        <v>6.8404999999999994E-2</v>
      </c>
      <c r="G37" s="4">
        <v>5.1719650000000001</v>
      </c>
      <c r="H37" s="4">
        <v>0.17829</v>
      </c>
      <c r="I37" s="4">
        <v>16.707134</v>
      </c>
      <c r="J37" s="4">
        <v>22.307438000000001</v>
      </c>
      <c r="K37" s="4">
        <v>0.17708699999999999</v>
      </c>
      <c r="L37" s="4">
        <v>98.963943</v>
      </c>
      <c r="M37" s="8">
        <f t="shared" si="4"/>
        <v>48.323951676784972</v>
      </c>
      <c r="N37" s="8">
        <f t="shared" si="5"/>
        <v>8.3927075176192751</v>
      </c>
      <c r="O37" s="8">
        <f t="shared" si="6"/>
        <v>43.283340805595763</v>
      </c>
      <c r="P37" s="6">
        <f t="shared" si="7"/>
        <v>85.046294023282485</v>
      </c>
    </row>
    <row r="38" spans="1:18" x14ac:dyDescent="0.3">
      <c r="A38" s="3" t="s">
        <v>7</v>
      </c>
      <c r="B38" s="3" t="s">
        <v>33</v>
      </c>
      <c r="C38" s="4">
        <v>50.533481999999999</v>
      </c>
      <c r="D38" s="4">
        <v>0.29746299999999998</v>
      </c>
      <c r="E38" s="4">
        <v>2.9415689999999999</v>
      </c>
      <c r="F38" s="4">
        <v>0.109082</v>
      </c>
      <c r="G38" s="4">
        <v>5.1477729999999999</v>
      </c>
      <c r="H38" s="4">
        <v>0.15692300000000001</v>
      </c>
      <c r="I38" s="4">
        <v>16.350624</v>
      </c>
      <c r="J38" s="4">
        <v>22.528776000000001</v>
      </c>
      <c r="K38" s="4">
        <v>0.144256</v>
      </c>
      <c r="L38" s="4">
        <v>98.209946000000002</v>
      </c>
      <c r="M38" s="8">
        <f t="shared" si="4"/>
        <v>47.597863880275334</v>
      </c>
      <c r="N38" s="8">
        <f t="shared" si="5"/>
        <v>8.4073387116662133</v>
      </c>
      <c r="O38" s="8">
        <f t="shared" si="6"/>
        <v>43.99479740805846</v>
      </c>
      <c r="P38" s="6">
        <f t="shared" si="7"/>
        <v>84.83033291612773</v>
      </c>
    </row>
    <row r="39" spans="1:18" x14ac:dyDescent="0.3">
      <c r="A39" s="3" t="s">
        <v>8</v>
      </c>
      <c r="B39" s="3" t="s">
        <v>33</v>
      </c>
      <c r="C39" s="4">
        <v>51.602801999999997</v>
      </c>
      <c r="D39" s="4">
        <v>0.29871999999999999</v>
      </c>
      <c r="E39" s="4">
        <v>2.7937690000000002</v>
      </c>
      <c r="F39" s="4"/>
      <c r="G39" s="4">
        <v>5.2264799999999996</v>
      </c>
      <c r="H39" s="4">
        <v>0.13320199999999999</v>
      </c>
      <c r="I39" s="4">
        <v>16.448957</v>
      </c>
      <c r="J39" s="4">
        <v>22.576339999999998</v>
      </c>
      <c r="K39" s="4">
        <v>0.157416</v>
      </c>
      <c r="L39" s="4">
        <v>99.309524999999994</v>
      </c>
      <c r="M39" s="8">
        <f t="shared" si="4"/>
        <v>47.642246843734242</v>
      </c>
      <c r="N39" s="8">
        <f t="shared" si="5"/>
        <v>8.4927665861187638</v>
      </c>
      <c r="O39" s="8">
        <f t="shared" si="6"/>
        <v>43.864986570147003</v>
      </c>
      <c r="P39" s="6">
        <f t="shared" si="7"/>
        <v>84.711850567354958</v>
      </c>
    </row>
    <row r="40" spans="1:18" x14ac:dyDescent="0.3">
      <c r="A40" s="3" t="s">
        <v>9</v>
      </c>
      <c r="B40" s="3" t="s">
        <v>33</v>
      </c>
      <c r="C40" s="4">
        <v>51.112822999999999</v>
      </c>
      <c r="D40" s="4">
        <v>0.34244400000000003</v>
      </c>
      <c r="E40" s="4">
        <v>3.7193990000000001</v>
      </c>
      <c r="F40" s="4">
        <v>0.12679299999999999</v>
      </c>
      <c r="G40" s="4">
        <v>5.5578969999999996</v>
      </c>
      <c r="H40" s="4">
        <v>0.15685099999999999</v>
      </c>
      <c r="I40" s="4">
        <v>14.636093000000001</v>
      </c>
      <c r="J40" s="4">
        <v>22.164577000000001</v>
      </c>
      <c r="K40" s="4">
        <v>0.15105099999999999</v>
      </c>
      <c r="L40" s="4">
        <v>97.967934</v>
      </c>
      <c r="M40" s="8">
        <f t="shared" si="4"/>
        <v>44.864560450564944</v>
      </c>
      <c r="N40" s="8">
        <f t="shared" si="5"/>
        <v>9.5581705732469686</v>
      </c>
      <c r="O40" s="8">
        <f t="shared" si="6"/>
        <v>45.57726897618808</v>
      </c>
      <c r="P40" s="6">
        <f t="shared" si="7"/>
        <v>82.257975567545799</v>
      </c>
    </row>
    <row r="41" spans="1:18" x14ac:dyDescent="0.3">
      <c r="A41" s="3" t="s">
        <v>10</v>
      </c>
      <c r="B41" s="3" t="s">
        <v>33</v>
      </c>
      <c r="C41" s="4">
        <v>50.879555000000003</v>
      </c>
      <c r="D41" s="4">
        <v>0.34559099999999998</v>
      </c>
      <c r="E41" s="4">
        <v>3.8774329999999999</v>
      </c>
      <c r="F41" s="4">
        <v>0.23941599999999999</v>
      </c>
      <c r="G41" s="4">
        <v>5.1531549999999999</v>
      </c>
      <c r="H41" s="4">
        <v>0.11132499999999999</v>
      </c>
      <c r="I41" s="4">
        <v>15.973214</v>
      </c>
      <c r="J41" s="4">
        <v>22.493517000000001</v>
      </c>
      <c r="K41" s="4">
        <v>0.187107</v>
      </c>
      <c r="L41" s="4">
        <v>99.260315000000006</v>
      </c>
      <c r="M41" s="8">
        <f t="shared" si="4"/>
        <v>47.044313714549752</v>
      </c>
      <c r="N41" s="8">
        <f t="shared" si="5"/>
        <v>8.5147922971871779</v>
      </c>
      <c r="O41" s="8">
        <f t="shared" si="6"/>
        <v>44.440893988263078</v>
      </c>
      <c r="P41" s="6">
        <f t="shared" si="7"/>
        <v>84.513695022472817</v>
      </c>
    </row>
    <row r="42" spans="1:18" x14ac:dyDescent="0.3">
      <c r="A42" s="3" t="s">
        <v>11</v>
      </c>
      <c r="B42" s="3" t="s">
        <v>33</v>
      </c>
      <c r="C42" s="4">
        <v>50.415359000000002</v>
      </c>
      <c r="D42" s="4">
        <v>0.35346499999999997</v>
      </c>
      <c r="E42" s="4">
        <v>3.7072799999999999</v>
      </c>
      <c r="F42" s="4">
        <v>9.4937999999999995E-2</v>
      </c>
      <c r="G42" s="4">
        <v>5.5254029999999998</v>
      </c>
      <c r="H42" s="4">
        <v>0.146617</v>
      </c>
      <c r="I42" s="4">
        <v>15.945373999999999</v>
      </c>
      <c r="J42" s="4">
        <v>22.371245999999999</v>
      </c>
      <c r="K42" s="4">
        <v>0.186192</v>
      </c>
      <c r="L42" s="4">
        <v>98.74588</v>
      </c>
      <c r="M42" s="8">
        <f t="shared" si="4"/>
        <v>46.825815230353342</v>
      </c>
      <c r="N42" s="8">
        <f t="shared" si="5"/>
        <v>9.1033370313026847</v>
      </c>
      <c r="O42" s="8">
        <f t="shared" si="6"/>
        <v>44.070847738343979</v>
      </c>
      <c r="P42" s="6">
        <f t="shared" si="7"/>
        <v>83.554758369617232</v>
      </c>
      <c r="R42" s="1"/>
    </row>
    <row r="43" spans="1:18" x14ac:dyDescent="0.3">
      <c r="A43" s="3" t="s">
        <v>12</v>
      </c>
      <c r="B43" s="3" t="s">
        <v>33</v>
      </c>
      <c r="C43" s="4">
        <v>51.822654999999997</v>
      </c>
      <c r="D43" s="4">
        <v>0.307033</v>
      </c>
      <c r="E43" s="4">
        <v>3.004712</v>
      </c>
      <c r="F43" s="4">
        <v>0.103189</v>
      </c>
      <c r="G43" s="4">
        <v>5.176749</v>
      </c>
      <c r="H43" s="4">
        <v>0.14357500000000001</v>
      </c>
      <c r="I43" s="4">
        <v>15.532276</v>
      </c>
      <c r="J43" s="4">
        <v>22.539391999999999</v>
      </c>
      <c r="K43" s="4">
        <v>0.15545500000000001</v>
      </c>
      <c r="L43" s="4">
        <v>98.785033999999996</v>
      </c>
      <c r="M43" s="8">
        <f t="shared" si="4"/>
        <v>46.28676880980624</v>
      </c>
      <c r="N43" s="8">
        <f t="shared" si="5"/>
        <v>8.6549566988894782</v>
      </c>
      <c r="O43" s="8">
        <f t="shared" si="6"/>
        <v>45.058274491304282</v>
      </c>
      <c r="P43" s="6">
        <f t="shared" si="7"/>
        <v>84.082728389925734</v>
      </c>
    </row>
    <row r="44" spans="1:18" x14ac:dyDescent="0.3">
      <c r="A44" s="3" t="s">
        <v>13</v>
      </c>
      <c r="B44" s="3" t="s">
        <v>33</v>
      </c>
      <c r="C44" s="4">
        <v>51.222172</v>
      </c>
      <c r="D44" s="4">
        <v>0.36449300000000001</v>
      </c>
      <c r="E44" s="4">
        <v>3.6321569999999999</v>
      </c>
      <c r="F44" s="4">
        <v>0.19931699999999999</v>
      </c>
      <c r="G44" s="4">
        <v>5.0166969999999997</v>
      </c>
      <c r="H44" s="4">
        <v>0.111237</v>
      </c>
      <c r="I44" s="4">
        <v>16.025814</v>
      </c>
      <c r="J44" s="4">
        <v>22.457257999999999</v>
      </c>
      <c r="K44" s="4">
        <v>0.17625199999999999</v>
      </c>
      <c r="L44" s="4">
        <v>99.205405999999996</v>
      </c>
      <c r="M44" s="8">
        <f t="shared" si="4"/>
        <v>47.266442171382835</v>
      </c>
      <c r="N44" s="8">
        <f t="shared" si="5"/>
        <v>8.3011203892282897</v>
      </c>
      <c r="O44" s="8">
        <f t="shared" si="6"/>
        <v>44.432437439388885</v>
      </c>
      <c r="P44" s="6">
        <f t="shared" si="7"/>
        <v>84.903886091989676</v>
      </c>
    </row>
    <row r="45" spans="1:18" x14ac:dyDescent="0.3">
      <c r="A45" s="3" t="s">
        <v>14</v>
      </c>
      <c r="B45" s="3" t="s">
        <v>33</v>
      </c>
      <c r="C45" s="4">
        <v>51.463444000000003</v>
      </c>
      <c r="D45" s="4">
        <v>0.33109100000000002</v>
      </c>
      <c r="E45" s="4">
        <v>3.6932770000000001</v>
      </c>
      <c r="F45" s="4">
        <v>0.138157</v>
      </c>
      <c r="G45" s="4">
        <v>5.2477850000000004</v>
      </c>
      <c r="H45" s="4">
        <v>0.133241</v>
      </c>
      <c r="I45" s="4">
        <v>15.834599000000001</v>
      </c>
      <c r="J45" s="4">
        <v>22.253920000000001</v>
      </c>
      <c r="K45" s="4">
        <v>0.18460499999999999</v>
      </c>
      <c r="L45" s="4">
        <v>99.280120999999994</v>
      </c>
      <c r="M45" s="8">
        <f t="shared" si="4"/>
        <v>46.97677043085541</v>
      </c>
      <c r="N45" s="8">
        <f t="shared" si="5"/>
        <v>8.7345019549036955</v>
      </c>
      <c r="O45" s="8">
        <f t="shared" si="6"/>
        <v>44.288727614240884</v>
      </c>
      <c r="P45" s="6">
        <f t="shared" si="7"/>
        <v>84.158178557562252</v>
      </c>
    </row>
    <row r="46" spans="1:18" x14ac:dyDescent="0.3">
      <c r="A46" s="3" t="s">
        <v>15</v>
      </c>
      <c r="B46" s="3" t="s">
        <v>33</v>
      </c>
      <c r="C46" s="4">
        <v>50.744937999999998</v>
      </c>
      <c r="D46" s="4">
        <v>0.43068699999999999</v>
      </c>
      <c r="E46" s="4">
        <v>4.3067380000000002</v>
      </c>
      <c r="F46" s="4">
        <v>0.16942399999999999</v>
      </c>
      <c r="G46" s="4">
        <v>5.5678710000000002</v>
      </c>
      <c r="H46" s="4">
        <v>0.10953300000000001</v>
      </c>
      <c r="I46" s="4">
        <v>15.602505000000001</v>
      </c>
      <c r="J46" s="4">
        <v>22.349060000000001</v>
      </c>
      <c r="K46" s="4">
        <v>0.15543999999999999</v>
      </c>
      <c r="L46" s="4">
        <v>99.436203000000006</v>
      </c>
      <c r="M46" s="8">
        <f t="shared" si="4"/>
        <v>46.272692190255626</v>
      </c>
      <c r="N46" s="8">
        <f t="shared" si="5"/>
        <v>9.2641510575208805</v>
      </c>
      <c r="O46" s="8">
        <f t="shared" si="6"/>
        <v>44.46315675222349</v>
      </c>
      <c r="P46" s="6">
        <f t="shared" si="7"/>
        <v>83.146870292063738</v>
      </c>
    </row>
    <row r="47" spans="1:18" x14ac:dyDescent="0.3">
      <c r="A47" s="3" t="s">
        <v>16</v>
      </c>
      <c r="B47" s="3" t="s">
        <v>33</v>
      </c>
      <c r="C47" s="4">
        <v>51.024985999999998</v>
      </c>
      <c r="D47" s="4">
        <v>0.26024399999999998</v>
      </c>
      <c r="E47" s="4">
        <v>2.5931820000000001</v>
      </c>
      <c r="F47" s="4">
        <v>7.9046000000000005E-2</v>
      </c>
      <c r="G47" s="4">
        <v>5.1168319999999996</v>
      </c>
      <c r="H47" s="4">
        <v>0.13762199999999999</v>
      </c>
      <c r="I47" s="4">
        <v>16.679745</v>
      </c>
      <c r="J47" s="4">
        <v>22.347141000000001</v>
      </c>
      <c r="K47" s="4">
        <v>0.14252100000000001</v>
      </c>
      <c r="L47" s="4">
        <v>98.381316999999996</v>
      </c>
      <c r="M47" s="8">
        <f t="shared" si="4"/>
        <v>48.288988315903161</v>
      </c>
      <c r="N47" s="8">
        <f t="shared" si="5"/>
        <v>8.3108584152077931</v>
      </c>
      <c r="O47" s="8">
        <f t="shared" si="6"/>
        <v>43.400153268889063</v>
      </c>
      <c r="P47" s="6">
        <f t="shared" si="7"/>
        <v>85.161358156327196</v>
      </c>
    </row>
    <row r="48" spans="1:18" x14ac:dyDescent="0.3">
      <c r="A48" s="3" t="s">
        <v>17</v>
      </c>
      <c r="B48" s="3" t="s">
        <v>33</v>
      </c>
      <c r="C48" s="4">
        <v>51.781604999999999</v>
      </c>
      <c r="D48" s="4">
        <v>0.27754299999999998</v>
      </c>
      <c r="E48" s="4">
        <v>2.9966080000000002</v>
      </c>
      <c r="F48" s="4">
        <v>0.11612699999999999</v>
      </c>
      <c r="G48" s="4">
        <v>5.0860269999999996</v>
      </c>
      <c r="H48" s="4">
        <v>0.12760299999999999</v>
      </c>
      <c r="I48" s="4">
        <v>16.246618000000002</v>
      </c>
      <c r="J48" s="4">
        <v>22.625826</v>
      </c>
      <c r="K48" s="4">
        <v>0.170733</v>
      </c>
      <c r="L48" s="4">
        <v>99.428696000000002</v>
      </c>
      <c r="M48" s="8">
        <f t="shared" si="4"/>
        <v>47.396566466794994</v>
      </c>
      <c r="N48" s="8">
        <f t="shared" si="5"/>
        <v>8.3243167873243866</v>
      </c>
      <c r="O48" s="8">
        <f t="shared" si="6"/>
        <v>44.279116745880614</v>
      </c>
      <c r="P48" s="6">
        <f t="shared" si="7"/>
        <v>84.903357250215848</v>
      </c>
    </row>
    <row r="49" spans="1:16" x14ac:dyDescent="0.3">
      <c r="A49" s="3" t="s">
        <v>18</v>
      </c>
      <c r="B49" s="3" t="s">
        <v>33</v>
      </c>
      <c r="C49" s="4">
        <v>50.497943999999997</v>
      </c>
      <c r="D49" s="4">
        <v>0.37720399999999998</v>
      </c>
      <c r="E49" s="4">
        <v>3.5918190000000001</v>
      </c>
      <c r="F49" s="4"/>
      <c r="G49" s="4">
        <v>5.5796999999999999</v>
      </c>
      <c r="H49" s="4">
        <v>0.13880300000000001</v>
      </c>
      <c r="I49" s="4">
        <v>16.072298</v>
      </c>
      <c r="J49" s="4">
        <v>22.216647999999999</v>
      </c>
      <c r="K49" s="4">
        <v>0.14912</v>
      </c>
      <c r="L49" s="4">
        <v>98.671813999999998</v>
      </c>
      <c r="M49" s="8">
        <f t="shared" si="4"/>
        <v>47.124262299661105</v>
      </c>
      <c r="N49" s="8">
        <f t="shared" si="5"/>
        <v>9.1783256665655024</v>
      </c>
      <c r="O49" s="8">
        <f t="shared" si="6"/>
        <v>43.697412033773404</v>
      </c>
      <c r="P49" s="6">
        <f t="shared" si="7"/>
        <v>83.529316465376567</v>
      </c>
    </row>
    <row r="50" spans="1:16" x14ac:dyDescent="0.3">
      <c r="A50" s="3" t="s">
        <v>19</v>
      </c>
      <c r="B50" s="3" t="s">
        <v>33</v>
      </c>
      <c r="C50" s="4">
        <v>50.517291999999998</v>
      </c>
      <c r="D50" s="4">
        <v>0.46536300000000003</v>
      </c>
      <c r="E50" s="4">
        <v>4.6235790000000003</v>
      </c>
      <c r="F50" s="4"/>
      <c r="G50" s="4">
        <v>5.9090870000000004</v>
      </c>
      <c r="H50" s="4">
        <v>0.146619</v>
      </c>
      <c r="I50" s="4">
        <v>15.549419</v>
      </c>
      <c r="J50" s="4">
        <v>22.025841</v>
      </c>
      <c r="K50" s="4">
        <v>0.20286899999999999</v>
      </c>
      <c r="L50" s="4">
        <v>99.501480000000001</v>
      </c>
      <c r="M50" s="8">
        <f t="shared" si="4"/>
        <v>46.222834269324025</v>
      </c>
      <c r="N50" s="8">
        <f t="shared" si="5"/>
        <v>9.8548227024165822</v>
      </c>
      <c r="O50" s="8">
        <f t="shared" si="6"/>
        <v>43.922343028259398</v>
      </c>
      <c r="P50" s="6">
        <f t="shared" si="7"/>
        <v>82.24718986062669</v>
      </c>
    </row>
    <row r="51" spans="1:16" x14ac:dyDescent="0.3">
      <c r="A51" s="3" t="s">
        <v>20</v>
      </c>
      <c r="B51" s="3" t="s">
        <v>33</v>
      </c>
      <c r="C51" s="4">
        <v>52.357967000000002</v>
      </c>
      <c r="D51" s="4">
        <v>0.328511</v>
      </c>
      <c r="E51" s="4">
        <v>4.3786670000000001</v>
      </c>
      <c r="F51" s="4">
        <v>0.116023</v>
      </c>
      <c r="G51" s="4">
        <v>5.2385099999999998</v>
      </c>
      <c r="H51" s="4">
        <v>0.114109</v>
      </c>
      <c r="I51" s="4">
        <v>11.729027</v>
      </c>
      <c r="J51" s="4">
        <v>21.772848</v>
      </c>
      <c r="K51" s="4">
        <v>0.112135</v>
      </c>
      <c r="L51" s="4">
        <v>96.147796999999997</v>
      </c>
      <c r="M51" s="8">
        <f t="shared" si="4"/>
        <v>40.066630646118675</v>
      </c>
      <c r="N51" s="8">
        <f t="shared" si="5"/>
        <v>10.039559072831098</v>
      </c>
      <c r="O51" s="8">
        <f t="shared" si="6"/>
        <v>49.893810281050222</v>
      </c>
      <c r="P51" s="6">
        <f t="shared" si="7"/>
        <v>79.765194208482995</v>
      </c>
    </row>
    <row r="52" spans="1:16" x14ac:dyDescent="0.3">
      <c r="A52" s="3" t="s">
        <v>21</v>
      </c>
      <c r="B52" s="3" t="s">
        <v>33</v>
      </c>
      <c r="C52" s="4">
        <v>49.594357000000002</v>
      </c>
      <c r="D52" s="4">
        <v>0.86196399999999995</v>
      </c>
      <c r="E52" s="4">
        <v>5.8869170000000004</v>
      </c>
      <c r="F52" s="4">
        <v>9.0028999999999998E-2</v>
      </c>
      <c r="G52" s="4">
        <v>6.977849</v>
      </c>
      <c r="H52" s="4">
        <v>0.147397</v>
      </c>
      <c r="I52" s="4">
        <v>14.555573000000001</v>
      </c>
      <c r="J52" s="4">
        <v>21.442415</v>
      </c>
      <c r="K52" s="4">
        <v>0.19292799999999999</v>
      </c>
      <c r="L52" s="4">
        <v>99.749420000000001</v>
      </c>
      <c r="M52" s="8">
        <f t="shared" si="4"/>
        <v>44.303122718291796</v>
      </c>
      <c r="N52" s="8">
        <f t="shared" si="5"/>
        <v>11.915509706359968</v>
      </c>
      <c r="O52" s="8">
        <f t="shared" si="6"/>
        <v>43.781367575348234</v>
      </c>
      <c r="P52" s="6">
        <f t="shared" si="7"/>
        <v>78.598417611017027</v>
      </c>
    </row>
    <row r="53" spans="1:16" ht="15.6" x14ac:dyDescent="0.3">
      <c r="A53" s="3" t="s">
        <v>22</v>
      </c>
      <c r="B53" s="25" t="s">
        <v>33</v>
      </c>
      <c r="C53" s="4">
        <v>50.590465999999999</v>
      </c>
      <c r="D53" s="4">
        <v>0.419462</v>
      </c>
      <c r="E53" s="4">
        <v>3.0892430000000002</v>
      </c>
      <c r="F53" s="4"/>
      <c r="G53" s="4">
        <v>7.7384820000000003</v>
      </c>
      <c r="H53" s="4">
        <v>0.345022</v>
      </c>
      <c r="I53" s="4">
        <v>14.916505000000001</v>
      </c>
      <c r="J53" s="4">
        <v>21.751583</v>
      </c>
      <c r="K53" s="4">
        <v>0.19490399999999999</v>
      </c>
      <c r="L53" s="4">
        <v>99.047432000000001</v>
      </c>
      <c r="M53" s="8">
        <f t="shared" si="4"/>
        <v>44.067036272857301</v>
      </c>
      <c r="N53" s="8">
        <f t="shared" si="5"/>
        <v>12.825921201847891</v>
      </c>
      <c r="O53" s="8">
        <f t="shared" si="6"/>
        <v>43.107042525294808</v>
      </c>
      <c r="P53" s="6">
        <f t="shared" si="7"/>
        <v>77.240059568731013</v>
      </c>
    </row>
    <row r="54" spans="1:16" ht="15.6" x14ac:dyDescent="0.3">
      <c r="A54" s="3" t="s">
        <v>22</v>
      </c>
      <c r="B54" s="25" t="s">
        <v>33</v>
      </c>
      <c r="C54" s="4">
        <v>51.108134999999997</v>
      </c>
      <c r="D54" s="4">
        <v>0.35478999999999999</v>
      </c>
      <c r="E54" s="4">
        <v>3.4912990000000002</v>
      </c>
      <c r="F54" s="4">
        <v>9.4792000000000001E-2</v>
      </c>
      <c r="G54" s="4">
        <v>5.3537610000000004</v>
      </c>
      <c r="H54" s="4">
        <v>0.14461399999999999</v>
      </c>
      <c r="I54" s="4">
        <v>16.125397</v>
      </c>
      <c r="J54" s="4">
        <v>22.516054</v>
      </c>
      <c r="K54" s="4">
        <v>0.18293799999999999</v>
      </c>
      <c r="L54" s="4">
        <v>99.371787999999995</v>
      </c>
      <c r="M54" s="8">
        <f t="shared" si="4"/>
        <v>47.104286472105471</v>
      </c>
      <c r="N54" s="8">
        <f t="shared" si="5"/>
        <v>8.7739472569060055</v>
      </c>
      <c r="O54" s="8">
        <f t="shared" si="6"/>
        <v>44.121766270988523</v>
      </c>
      <c r="P54" s="6">
        <f t="shared" si="7"/>
        <v>84.134231332186545</v>
      </c>
    </row>
    <row r="55" spans="1:16" x14ac:dyDescent="0.3">
      <c r="A55" s="3" t="s">
        <v>23</v>
      </c>
      <c r="B55" s="3" t="s">
        <v>33</v>
      </c>
      <c r="C55" s="4">
        <v>51.679645999999998</v>
      </c>
      <c r="D55" s="4">
        <v>0.33013700000000001</v>
      </c>
      <c r="E55" s="4">
        <v>3.9440840000000001</v>
      </c>
      <c r="F55" s="4">
        <v>9.6597000000000002E-2</v>
      </c>
      <c r="G55" s="4">
        <v>5.5712859999999997</v>
      </c>
      <c r="H55" s="4">
        <v>0.152919</v>
      </c>
      <c r="I55" s="4">
        <v>15.31603</v>
      </c>
      <c r="J55" s="4">
        <v>22.382670999999998</v>
      </c>
      <c r="K55" s="4">
        <v>0.176875</v>
      </c>
      <c r="L55" s="4">
        <v>99.650253000000006</v>
      </c>
      <c r="M55" s="8">
        <f t="shared" si="4"/>
        <v>45.778813308788841</v>
      </c>
      <c r="N55" s="8">
        <f t="shared" si="5"/>
        <v>9.3424288988126047</v>
      </c>
      <c r="O55" s="8">
        <f t="shared" si="6"/>
        <v>44.878757792398552</v>
      </c>
      <c r="P55" s="6">
        <f t="shared" si="7"/>
        <v>82.876894369033209</v>
      </c>
    </row>
    <row r="56" spans="1:16" x14ac:dyDescent="0.3">
      <c r="A56" s="3" t="s">
        <v>24</v>
      </c>
      <c r="B56" s="3" t="s">
        <v>33</v>
      </c>
      <c r="C56" s="4">
        <v>51.330742000000001</v>
      </c>
      <c r="D56" s="4">
        <v>0.31554700000000002</v>
      </c>
      <c r="E56" s="4">
        <v>3.0651890000000002</v>
      </c>
      <c r="F56" s="4"/>
      <c r="G56" s="4">
        <v>5.3321360000000002</v>
      </c>
      <c r="H56" s="4">
        <v>0.121224</v>
      </c>
      <c r="I56" s="4">
        <v>16.222394999999999</v>
      </c>
      <c r="J56" s="4">
        <v>22.393011000000001</v>
      </c>
      <c r="K56" s="4">
        <v>0.175319</v>
      </c>
      <c r="L56" s="4">
        <v>99.000632999999993</v>
      </c>
      <c r="M56" s="8">
        <f t="shared" si="4"/>
        <v>47.384411297932388</v>
      </c>
      <c r="N56" s="8">
        <f t="shared" si="5"/>
        <v>8.7379139003733712</v>
      </c>
      <c r="O56" s="8">
        <f t="shared" si="6"/>
        <v>43.877674801694234</v>
      </c>
      <c r="P56" s="6">
        <f t="shared" si="7"/>
        <v>84.267852952933296</v>
      </c>
    </row>
    <row r="57" spans="1:16" x14ac:dyDescent="0.3">
      <c r="A57" s="3" t="s">
        <v>25</v>
      </c>
      <c r="B57" s="3" t="s">
        <v>33</v>
      </c>
      <c r="C57" s="4">
        <v>51.035809</v>
      </c>
      <c r="D57" s="4">
        <v>0.35200799999999999</v>
      </c>
      <c r="E57" s="4">
        <v>3.6806299999999998</v>
      </c>
      <c r="F57" s="4"/>
      <c r="G57" s="4">
        <v>5.3069160000000002</v>
      </c>
      <c r="H57" s="4">
        <v>0.12615599999999999</v>
      </c>
      <c r="I57" s="4">
        <v>15.589505000000001</v>
      </c>
      <c r="J57" s="4">
        <v>22.330010999999999</v>
      </c>
      <c r="K57" s="4">
        <v>0.17394299999999999</v>
      </c>
      <c r="L57" s="4">
        <v>98.667098999999993</v>
      </c>
      <c r="M57" s="8">
        <f t="shared" si="4"/>
        <v>46.471441611875832</v>
      </c>
      <c r="N57" s="8">
        <f t="shared" si="5"/>
        <v>8.8752799077543649</v>
      </c>
      <c r="O57" s="8">
        <f t="shared" si="6"/>
        <v>44.653278480369806</v>
      </c>
      <c r="P57" s="6">
        <f t="shared" si="7"/>
        <v>83.797539322422921</v>
      </c>
    </row>
    <row r="58" spans="1:16" x14ac:dyDescent="0.3">
      <c r="A58" s="3" t="s">
        <v>26</v>
      </c>
      <c r="B58" s="3" t="s">
        <v>33</v>
      </c>
      <c r="C58" s="4">
        <v>50.512732999999997</v>
      </c>
      <c r="D58" s="4">
        <v>0.32550600000000002</v>
      </c>
      <c r="E58" s="4">
        <v>3.6556389999999999</v>
      </c>
      <c r="F58" s="4">
        <v>0.278671</v>
      </c>
      <c r="G58" s="4">
        <v>4.8987759999999998</v>
      </c>
      <c r="H58" s="4">
        <v>0.113895</v>
      </c>
      <c r="I58" s="4">
        <v>16.128779999999999</v>
      </c>
      <c r="J58" s="4">
        <v>22.737235999999999</v>
      </c>
      <c r="K58" s="4">
        <v>0.173702</v>
      </c>
      <c r="L58" s="4">
        <v>98.824935999999994</v>
      </c>
      <c r="M58" s="8">
        <f t="shared" si="4"/>
        <v>47.257047070648511</v>
      </c>
      <c r="N58" s="8">
        <f t="shared" si="5"/>
        <v>8.0526471505656971</v>
      </c>
      <c r="O58" s="8">
        <f t="shared" si="6"/>
        <v>44.690305778785792</v>
      </c>
      <c r="P58" s="6">
        <f t="shared" si="7"/>
        <v>85.286783616750128</v>
      </c>
    </row>
    <row r="59" spans="1:16" x14ac:dyDescent="0.3">
      <c r="A59" s="3" t="s">
        <v>27</v>
      </c>
      <c r="B59" s="3" t="s">
        <v>33</v>
      </c>
      <c r="C59" s="4">
        <v>51.958179000000001</v>
      </c>
      <c r="D59" s="4">
        <v>0.26402700000000001</v>
      </c>
      <c r="E59" s="4">
        <v>2.5532010000000001</v>
      </c>
      <c r="F59" s="4">
        <v>8.0806000000000003E-2</v>
      </c>
      <c r="G59" s="4">
        <v>5.2799529999999999</v>
      </c>
      <c r="H59" s="4">
        <v>0.131936</v>
      </c>
      <c r="I59" s="4">
        <v>16.741862999999999</v>
      </c>
      <c r="J59" s="4">
        <v>22.190693</v>
      </c>
      <c r="K59" s="4">
        <v>0.12495100000000001</v>
      </c>
      <c r="L59" s="4">
        <v>99.325607000000005</v>
      </c>
      <c r="M59" s="8">
        <f t="shared" si="4"/>
        <v>48.400606340709366</v>
      </c>
      <c r="N59" s="8">
        <f t="shared" si="5"/>
        <v>8.5637326548749044</v>
      </c>
      <c r="O59" s="8">
        <f t="shared" si="6"/>
        <v>43.035661004415736</v>
      </c>
      <c r="P59" s="6">
        <f t="shared" si="7"/>
        <v>84.808357034642057</v>
      </c>
    </row>
    <row r="60" spans="1:16" x14ac:dyDescent="0.3">
      <c r="A60" s="3" t="s">
        <v>28</v>
      </c>
      <c r="B60" s="3" t="s">
        <v>33</v>
      </c>
      <c r="C60" s="4">
        <v>51.123955000000002</v>
      </c>
      <c r="D60" s="4">
        <v>0.38100200000000001</v>
      </c>
      <c r="E60" s="4">
        <v>3.6639940000000002</v>
      </c>
      <c r="F60" s="4">
        <v>0.117483</v>
      </c>
      <c r="G60" s="4">
        <v>5.437907</v>
      </c>
      <c r="H60" s="4">
        <v>0.13476399999999999</v>
      </c>
      <c r="I60" s="4">
        <v>16.251047</v>
      </c>
      <c r="J60" s="4">
        <v>22.537106000000001</v>
      </c>
      <c r="K60" s="4">
        <v>0.15054699999999999</v>
      </c>
      <c r="L60" s="4">
        <v>99.797791000000004</v>
      </c>
      <c r="M60" s="8">
        <f t="shared" si="4"/>
        <v>47.213448806236755</v>
      </c>
      <c r="N60" s="8">
        <f t="shared" si="5"/>
        <v>8.8634373813026723</v>
      </c>
      <c r="O60" s="8">
        <f t="shared" si="6"/>
        <v>43.923113812460571</v>
      </c>
      <c r="P60" s="6">
        <f t="shared" si="7"/>
        <v>84.02939128701685</v>
      </c>
    </row>
    <row r="61" spans="1:16" x14ac:dyDescent="0.3">
      <c r="A61" s="3" t="s">
        <v>29</v>
      </c>
      <c r="B61" s="3" t="s">
        <v>33</v>
      </c>
      <c r="C61" s="4">
        <v>50.477707000000002</v>
      </c>
      <c r="D61" s="4">
        <v>0.388183</v>
      </c>
      <c r="E61" s="4">
        <v>3.919705</v>
      </c>
      <c r="F61" s="4">
        <v>9.3607999999999997E-2</v>
      </c>
      <c r="G61" s="4">
        <v>5.640701</v>
      </c>
      <c r="H61" s="4">
        <v>0.14915200000000001</v>
      </c>
      <c r="I61" s="4">
        <v>15.936790999999999</v>
      </c>
      <c r="J61" s="4">
        <v>22.259485000000002</v>
      </c>
      <c r="K61" s="4">
        <v>0.17189099999999999</v>
      </c>
      <c r="L61" s="4">
        <v>99.037223999999995</v>
      </c>
      <c r="M61" s="8">
        <f t="shared" si="4"/>
        <v>46.826558261935162</v>
      </c>
      <c r="N61" s="8">
        <f t="shared" si="5"/>
        <v>9.2984479925456576</v>
      </c>
      <c r="O61" s="8">
        <f t="shared" si="6"/>
        <v>43.874993745519177</v>
      </c>
      <c r="P61" s="6">
        <f t="shared" si="7"/>
        <v>83.261509031672432</v>
      </c>
    </row>
    <row r="62" spans="1:16" x14ac:dyDescent="0.3">
      <c r="A62" s="3" t="s">
        <v>30</v>
      </c>
      <c r="B62" s="3" t="s">
        <v>33</v>
      </c>
      <c r="C62" s="4">
        <v>50.875076</v>
      </c>
      <c r="D62" s="4">
        <v>0.373838</v>
      </c>
      <c r="E62" s="4">
        <v>3.6574770000000001</v>
      </c>
      <c r="F62" s="4">
        <v>0.11780400000000001</v>
      </c>
      <c r="G62" s="4">
        <v>5.5233090000000002</v>
      </c>
      <c r="H62" s="4">
        <v>0.13811499999999999</v>
      </c>
      <c r="I62" s="4">
        <v>15.784603000000001</v>
      </c>
      <c r="J62" s="4">
        <v>22.223883000000001</v>
      </c>
      <c r="K62" s="4">
        <v>0.18165899999999999</v>
      </c>
      <c r="L62" s="4">
        <v>98.875763000000006</v>
      </c>
      <c r="M62" s="8">
        <f t="shared" si="4"/>
        <v>46.711441505556436</v>
      </c>
      <c r="N62" s="8">
        <f t="shared" si="5"/>
        <v>9.1701190190822111</v>
      </c>
      <c r="O62" s="8">
        <f t="shared" si="6"/>
        <v>44.118439475361349</v>
      </c>
      <c r="P62" s="6">
        <f t="shared" si="7"/>
        <v>83.420281571305395</v>
      </c>
    </row>
    <row r="63" spans="1:16" x14ac:dyDescent="0.3">
      <c r="A63" s="3" t="s">
        <v>31</v>
      </c>
      <c r="B63" s="3" t="s">
        <v>33</v>
      </c>
      <c r="C63" s="4">
        <v>50.776240999999999</v>
      </c>
      <c r="D63" s="4">
        <v>0.60703300000000004</v>
      </c>
      <c r="E63" s="4">
        <v>3.9095040000000001</v>
      </c>
      <c r="F63" s="4"/>
      <c r="G63" s="4">
        <v>9.4363480000000006</v>
      </c>
      <c r="H63" s="4">
        <v>0.42641200000000001</v>
      </c>
      <c r="I63" s="4">
        <v>13.537100000000001</v>
      </c>
      <c r="J63" s="4">
        <v>20.047338</v>
      </c>
      <c r="K63" s="4">
        <v>0.43032500000000001</v>
      </c>
      <c r="L63" s="4">
        <v>99.157623000000001</v>
      </c>
      <c r="M63" s="8">
        <f t="shared" si="4"/>
        <v>41.937180363396735</v>
      </c>
      <c r="N63" s="8">
        <f t="shared" si="5"/>
        <v>16.400744565443677</v>
      </c>
      <c r="O63" s="8">
        <f t="shared" si="6"/>
        <v>41.662075071159592</v>
      </c>
      <c r="P63" s="6">
        <f t="shared" si="7"/>
        <v>71.636842839713509</v>
      </c>
    </row>
    <row r="64" spans="1:16" x14ac:dyDescent="0.3">
      <c r="A64" t="s">
        <v>43</v>
      </c>
      <c r="B64" s="3" t="s">
        <v>33</v>
      </c>
      <c r="C64" s="13">
        <v>50.401400000000002</v>
      </c>
      <c r="D64" s="13">
        <v>0.38354199999999999</v>
      </c>
      <c r="E64" s="13">
        <v>3.3725900000000002</v>
      </c>
      <c r="F64" s="13">
        <v>6.9511000000000003E-2</v>
      </c>
      <c r="G64" s="13">
        <v>6.7004700000000001</v>
      </c>
      <c r="H64" s="13">
        <v>0.13097700000000001</v>
      </c>
      <c r="I64" s="13">
        <v>15.709300000000001</v>
      </c>
      <c r="J64" s="13">
        <v>20.671800000000001</v>
      </c>
      <c r="K64" s="13">
        <v>0.16653000000000001</v>
      </c>
      <c r="L64" s="14">
        <f>SUM(C64:K64)</f>
        <v>97.606120000000004</v>
      </c>
      <c r="M64" s="8">
        <f t="shared" si="4"/>
        <v>47.124599865287657</v>
      </c>
      <c r="N64" s="8">
        <f t="shared" si="5"/>
        <v>11.276702806315591</v>
      </c>
      <c r="O64" s="8">
        <f t="shared" si="6"/>
        <v>41.598697328396746</v>
      </c>
      <c r="P64" s="6">
        <f t="shared" si="7"/>
        <v>80.498209869095049</v>
      </c>
    </row>
    <row r="65" spans="1:18" x14ac:dyDescent="0.3">
      <c r="A65" t="s">
        <v>45</v>
      </c>
      <c r="B65" s="3" t="s">
        <v>33</v>
      </c>
      <c r="C65" s="13">
        <v>52.219799999999999</v>
      </c>
      <c r="D65" s="13">
        <v>0.247141</v>
      </c>
      <c r="E65" s="13">
        <v>2.5600700000000001</v>
      </c>
      <c r="F65" s="13">
        <v>6.0288000000000001E-2</v>
      </c>
      <c r="G65" s="13">
        <v>5.1776299999999997</v>
      </c>
      <c r="H65" s="13">
        <v>0.100492</v>
      </c>
      <c r="I65" s="13">
        <v>16.2654</v>
      </c>
      <c r="J65" s="13">
        <v>22.023399999999999</v>
      </c>
      <c r="K65" s="13">
        <v>0.15609500000000001</v>
      </c>
      <c r="L65" s="14">
        <f>SUM(C65:K65)</f>
        <v>98.810315999999986</v>
      </c>
      <c r="M65" s="8">
        <f t="shared" si="4"/>
        <v>47.918196670985871</v>
      </c>
      <c r="N65" s="8">
        <f t="shared" si="5"/>
        <v>8.5576152233653744</v>
      </c>
      <c r="O65" s="8">
        <f t="shared" si="6"/>
        <v>43.524188105648754</v>
      </c>
      <c r="P65" s="6">
        <f t="shared" si="7"/>
        <v>84.688118163917778</v>
      </c>
    </row>
    <row r="66" spans="1:18" x14ac:dyDescent="0.3">
      <c r="A66" t="s">
        <v>47</v>
      </c>
      <c r="B66" s="3" t="s">
        <v>33</v>
      </c>
      <c r="C66" s="13">
        <v>53.611699999999999</v>
      </c>
      <c r="D66" s="13">
        <v>0.24129800000000001</v>
      </c>
      <c r="E66" s="13">
        <v>2.64757</v>
      </c>
      <c r="F66" s="13">
        <v>7.2349999999999998E-2</v>
      </c>
      <c r="G66" s="13">
        <v>5.18886</v>
      </c>
      <c r="H66" s="13">
        <v>8.6423E-2</v>
      </c>
      <c r="I66" s="13">
        <v>17.282399999999999</v>
      </c>
      <c r="J66" s="13">
        <v>21.5901</v>
      </c>
      <c r="K66" s="13">
        <v>0.15375900000000001</v>
      </c>
      <c r="L66" s="14">
        <f>SUM(C66:K66)</f>
        <v>100.87445999999998</v>
      </c>
      <c r="M66" s="8">
        <f t="shared" si="4"/>
        <v>49.838609719816162</v>
      </c>
      <c r="N66" s="8">
        <f t="shared" si="5"/>
        <v>8.3949834664675596</v>
      </c>
      <c r="O66" s="8">
        <f t="shared" si="6"/>
        <v>41.76640681371628</v>
      </c>
      <c r="P66" s="6">
        <f t="shared" si="7"/>
        <v>85.431187155455135</v>
      </c>
      <c r="Q66" s="8">
        <f>AVERAGE(O37:O66)</f>
        <v>44.042711190772152</v>
      </c>
      <c r="R66" s="2">
        <f>STDEV(P37:P66)</f>
        <v>2.9325922033739609</v>
      </c>
    </row>
    <row r="67" spans="1:18" x14ac:dyDescent="0.3">
      <c r="A67" t="s">
        <v>48</v>
      </c>
      <c r="B67" s="26"/>
      <c r="C67" s="13">
        <v>50.820999999999998</v>
      </c>
      <c r="D67" s="13">
        <v>0.26608900000000002</v>
      </c>
      <c r="E67" s="13">
        <v>2.9422899999999998</v>
      </c>
      <c r="F67" s="13">
        <v>5.6313000000000002E-2</v>
      </c>
      <c r="G67" s="13">
        <v>5.2946</v>
      </c>
      <c r="H67" s="13">
        <v>0.154833</v>
      </c>
      <c r="I67" s="13">
        <v>15.8256</v>
      </c>
      <c r="J67" s="13">
        <v>21.701799999999999</v>
      </c>
      <c r="K67" s="13">
        <v>0.147783</v>
      </c>
      <c r="L67" s="14">
        <f t="shared" ref="L67:L82" si="8">SUM(C67:K67)</f>
        <v>97.210307999999998</v>
      </c>
      <c r="M67" s="8">
        <f t="shared" ref="M67:M82" si="9">I67/40.31/(I67/40.31+G67/71.85+J67/60.09)*100</f>
        <v>47.447120261081579</v>
      </c>
      <c r="N67" s="8">
        <f t="shared" ref="N67" si="10">G67/71.85/(I67/40.31+G67/71.85+J67/60.09)*100</f>
        <v>8.9057162788051389</v>
      </c>
      <c r="O67" s="8">
        <f t="shared" ref="O67:O82" si="11">J67/60.09/(I67/40.31+G67/71.85+J67/60.09)*100</f>
        <v>43.647163460113276</v>
      </c>
      <c r="P67" s="6">
        <f t="shared" ref="P67:P82" si="12">((I67/40.81)/((I67/40.81)+(G67/71.85)))*100</f>
        <v>84.031784673334343</v>
      </c>
    </row>
    <row r="68" spans="1:18" x14ac:dyDescent="0.3">
      <c r="A68" t="s">
        <v>49</v>
      </c>
      <c r="B68" s="26"/>
      <c r="C68" s="13">
        <v>50.631100000000004</v>
      </c>
      <c r="D68" s="13">
        <v>0.31623000000000001</v>
      </c>
      <c r="E68" s="13">
        <v>3.4280200000000001</v>
      </c>
      <c r="F68" s="13">
        <v>9.8617999999999997E-2</v>
      </c>
      <c r="G68" s="13">
        <v>5.3337899999999996</v>
      </c>
      <c r="H68" s="13">
        <v>0.13094900000000001</v>
      </c>
      <c r="I68" s="13">
        <v>16.063400000000001</v>
      </c>
      <c r="J68" s="13">
        <v>21.511800000000001</v>
      </c>
      <c r="K68" s="13">
        <v>0.15188699999999999</v>
      </c>
      <c r="L68" s="14">
        <f t="shared" si="8"/>
        <v>97.665793999999991</v>
      </c>
      <c r="M68" s="8">
        <f t="shared" si="9"/>
        <v>47.969758742164096</v>
      </c>
      <c r="N68" s="8">
        <f t="shared" ref="N68:N93" si="13">G68/71.85/(I68/40.31+G68/71.85+J68/60.09)*100</f>
        <v>8.9361818644819646</v>
      </c>
      <c r="O68" s="8">
        <f t="shared" si="11"/>
        <v>43.09405939335393</v>
      </c>
      <c r="P68" s="6">
        <f t="shared" si="12"/>
        <v>84.132698316851702</v>
      </c>
    </row>
    <row r="69" spans="1:18" x14ac:dyDescent="0.3">
      <c r="A69" t="s">
        <v>50</v>
      </c>
      <c r="B69" s="26"/>
      <c r="C69" s="13">
        <v>52.258466666666671</v>
      </c>
      <c r="D69" s="13">
        <v>0.28235066666666669</v>
      </c>
      <c r="E69" s="13">
        <v>2.92022</v>
      </c>
      <c r="F69" s="13">
        <v>7.4363666666666661E-2</v>
      </c>
      <c r="G69" s="13">
        <v>5.1918033333333335</v>
      </c>
      <c r="H69" s="13">
        <v>0.13869100000000001</v>
      </c>
      <c r="I69" s="13">
        <v>16.438599999999997</v>
      </c>
      <c r="J69" s="13">
        <v>21.840699999999998</v>
      </c>
      <c r="K69" s="13">
        <v>0.14826700000000001</v>
      </c>
      <c r="L69" s="14">
        <f t="shared" si="8"/>
        <v>99.293462333333338</v>
      </c>
      <c r="M69" s="8">
        <f t="shared" si="9"/>
        <v>48.344998145999078</v>
      </c>
      <c r="N69" s="8">
        <f t="shared" si="13"/>
        <v>8.5662546113655917</v>
      </c>
      <c r="O69" s="8">
        <f t="shared" si="11"/>
        <v>43.088747242635328</v>
      </c>
      <c r="P69" s="6">
        <f t="shared" si="12"/>
        <v>84.789743176365832</v>
      </c>
    </row>
    <row r="70" spans="1:18" x14ac:dyDescent="0.3">
      <c r="A70" t="s">
        <v>51</v>
      </c>
      <c r="B70" s="26"/>
      <c r="C70" s="13">
        <v>52.413800000000002</v>
      </c>
      <c r="D70" s="13">
        <v>0.30875999999999998</v>
      </c>
      <c r="E70" s="13">
        <v>2.4154800000000001</v>
      </c>
      <c r="F70" s="13">
        <v>0</v>
      </c>
      <c r="G70" s="13">
        <v>8.1853300000000004</v>
      </c>
      <c r="H70" s="13">
        <v>0.25853100000000001</v>
      </c>
      <c r="I70" s="13">
        <v>16.959399999999999</v>
      </c>
      <c r="J70" s="13">
        <v>18.941299999999998</v>
      </c>
      <c r="K70" s="13">
        <v>0.17588999999999999</v>
      </c>
      <c r="L70" s="14">
        <f t="shared" si="8"/>
        <v>99.658490999999998</v>
      </c>
      <c r="M70" s="8">
        <f t="shared" si="9"/>
        <v>49.505002121168211</v>
      </c>
      <c r="N70" s="8">
        <f t="shared" si="13"/>
        <v>13.404814819559233</v>
      </c>
      <c r="O70" s="8">
        <f t="shared" si="11"/>
        <v>37.090183059272569</v>
      </c>
      <c r="P70" s="6">
        <f t="shared" si="12"/>
        <v>78.484578358899597</v>
      </c>
    </row>
    <row r="71" spans="1:18" x14ac:dyDescent="0.3">
      <c r="A71" t="s">
        <v>52</v>
      </c>
      <c r="B71" s="26"/>
      <c r="C71" s="13">
        <v>52.413800000000002</v>
      </c>
      <c r="D71" s="13">
        <v>0.30875999999999998</v>
      </c>
      <c r="E71" s="13">
        <v>2.4154800000000001</v>
      </c>
      <c r="F71" s="13">
        <v>0</v>
      </c>
      <c r="G71" s="13">
        <v>8.1853300000000004</v>
      </c>
      <c r="H71" s="13">
        <v>0.25853100000000001</v>
      </c>
      <c r="I71" s="13">
        <v>16.959399999999999</v>
      </c>
      <c r="J71" s="13">
        <v>18.941299999999998</v>
      </c>
      <c r="K71" s="13">
        <v>0.17588999999999999</v>
      </c>
      <c r="L71" s="14">
        <f t="shared" si="8"/>
        <v>99.658490999999998</v>
      </c>
      <c r="M71" s="8">
        <f t="shared" si="9"/>
        <v>49.505002121168211</v>
      </c>
      <c r="N71" s="8">
        <f t="shared" si="13"/>
        <v>13.404814819559233</v>
      </c>
      <c r="O71" s="8">
        <f t="shared" si="11"/>
        <v>37.090183059272569</v>
      </c>
      <c r="P71" s="6">
        <f t="shared" si="12"/>
        <v>78.484578358899597</v>
      </c>
    </row>
    <row r="72" spans="1:18" x14ac:dyDescent="0.3">
      <c r="A72" t="s">
        <v>53</v>
      </c>
      <c r="B72" s="26"/>
      <c r="C72" s="13">
        <v>51.954900000000002</v>
      </c>
      <c r="D72" s="13">
        <v>0.27066800000000002</v>
      </c>
      <c r="E72" s="13">
        <v>1.8706499999999999</v>
      </c>
      <c r="F72" s="13">
        <v>0</v>
      </c>
      <c r="G72" s="13">
        <v>9.1892099999999992</v>
      </c>
      <c r="H72" s="13">
        <v>0.32722200000000001</v>
      </c>
      <c r="I72" s="13">
        <v>17.872199999999999</v>
      </c>
      <c r="J72" s="13">
        <v>16.6966</v>
      </c>
      <c r="K72" s="13">
        <v>0.13777600000000001</v>
      </c>
      <c r="L72" s="14">
        <f t="shared" si="8"/>
        <v>98.319226</v>
      </c>
      <c r="M72" s="8">
        <f t="shared" si="9"/>
        <v>52.21491145416045</v>
      </c>
      <c r="N72" s="8">
        <f t="shared" si="13"/>
        <v>15.061933723994898</v>
      </c>
      <c r="O72" s="8">
        <f t="shared" si="11"/>
        <v>32.723154821844645</v>
      </c>
      <c r="P72" s="6">
        <f t="shared" si="12"/>
        <v>77.397079546516267</v>
      </c>
    </row>
    <row r="73" spans="1:18" x14ac:dyDescent="0.3">
      <c r="A73" t="s">
        <v>54</v>
      </c>
      <c r="B73" s="26"/>
      <c r="C73" s="13">
        <v>51.954900000000002</v>
      </c>
      <c r="D73" s="13">
        <v>0.27066800000000002</v>
      </c>
      <c r="E73" s="13">
        <v>1.8706499999999999</v>
      </c>
      <c r="F73" s="13">
        <v>0</v>
      </c>
      <c r="G73" s="13">
        <v>9.1892099999999992</v>
      </c>
      <c r="H73" s="13">
        <v>0.32722200000000001</v>
      </c>
      <c r="I73" s="13">
        <v>17.872199999999999</v>
      </c>
      <c r="J73" s="13">
        <v>16.6966</v>
      </c>
      <c r="K73" s="13">
        <v>0.13777600000000001</v>
      </c>
      <c r="L73" s="14">
        <f t="shared" si="8"/>
        <v>98.319226</v>
      </c>
      <c r="M73" s="8">
        <f t="shared" si="9"/>
        <v>52.21491145416045</v>
      </c>
      <c r="N73" s="8">
        <f t="shared" si="13"/>
        <v>15.061933723994898</v>
      </c>
      <c r="O73" s="8">
        <f t="shared" si="11"/>
        <v>32.723154821844645</v>
      </c>
      <c r="P73" s="6">
        <f t="shared" si="12"/>
        <v>77.397079546516267</v>
      </c>
    </row>
    <row r="74" spans="1:18" x14ac:dyDescent="0.3">
      <c r="A74" t="s">
        <v>55</v>
      </c>
      <c r="B74" s="26"/>
      <c r="C74" s="13">
        <v>50.686999999999998</v>
      </c>
      <c r="D74" s="13">
        <v>0.430114</v>
      </c>
      <c r="E74" s="13">
        <v>4.7587999999999999</v>
      </c>
      <c r="F74" s="13">
        <v>9.672E-2</v>
      </c>
      <c r="G74" s="13">
        <v>5.9539</v>
      </c>
      <c r="H74" s="13">
        <v>0.157356</v>
      </c>
      <c r="I74" s="13">
        <v>16.110099999999999</v>
      </c>
      <c r="J74" s="13">
        <v>21.329699999999999</v>
      </c>
      <c r="K74" s="13">
        <v>0.19814300000000001</v>
      </c>
      <c r="L74" s="14">
        <f t="shared" si="8"/>
        <v>99.721833000000004</v>
      </c>
      <c r="M74" s="8">
        <f t="shared" si="9"/>
        <v>47.720965262727802</v>
      </c>
      <c r="N74" s="8">
        <f t="shared" si="13"/>
        <v>9.8946069065308944</v>
      </c>
      <c r="O74" s="8">
        <f t="shared" si="11"/>
        <v>42.384427830741309</v>
      </c>
      <c r="P74" s="6">
        <f t="shared" si="12"/>
        <v>82.650445714494495</v>
      </c>
    </row>
    <row r="75" spans="1:18" x14ac:dyDescent="0.3">
      <c r="A75" t="s">
        <v>56</v>
      </c>
      <c r="B75" s="26"/>
      <c r="C75" s="13">
        <v>49.237900000000003</v>
      </c>
      <c r="D75" s="13">
        <v>0.50154100000000001</v>
      </c>
      <c r="E75" s="13">
        <v>5.0135199999999998</v>
      </c>
      <c r="F75" s="13">
        <v>9.8083000000000004E-2</v>
      </c>
      <c r="G75" s="13">
        <v>5.9393799999999999</v>
      </c>
      <c r="H75" s="13">
        <v>0.128085</v>
      </c>
      <c r="I75" s="13">
        <v>16.4331</v>
      </c>
      <c r="J75" s="13">
        <v>20.724299999999999</v>
      </c>
      <c r="K75" s="13">
        <v>0.193526</v>
      </c>
      <c r="L75" s="14">
        <f t="shared" si="8"/>
        <v>98.269435000000016</v>
      </c>
      <c r="M75" s="8">
        <f t="shared" si="9"/>
        <v>48.809701852940606</v>
      </c>
      <c r="N75" s="8">
        <f t="shared" si="13"/>
        <v>9.8972330036217713</v>
      </c>
      <c r="O75" s="8">
        <f t="shared" si="11"/>
        <v>41.293065143437616</v>
      </c>
      <c r="P75" s="6">
        <f t="shared" si="12"/>
        <v>82.967791453273264</v>
      </c>
    </row>
    <row r="76" spans="1:18" x14ac:dyDescent="0.3">
      <c r="A76" t="s">
        <v>57</v>
      </c>
      <c r="B76" s="26"/>
      <c r="C76" s="13">
        <v>51.104774999999997</v>
      </c>
      <c r="D76" s="13">
        <v>0.38344675</v>
      </c>
      <c r="E76" s="13">
        <v>3.7207174999999997</v>
      </c>
      <c r="F76" s="13">
        <v>7.1226999999999999E-2</v>
      </c>
      <c r="G76" s="13">
        <v>5.6804474999999996</v>
      </c>
      <c r="H76" s="13">
        <v>0.14192775000000002</v>
      </c>
      <c r="I76" s="13">
        <v>16.276474999999998</v>
      </c>
      <c r="J76" s="13">
        <v>22.19435</v>
      </c>
      <c r="K76" s="13">
        <v>0.16999124999999998</v>
      </c>
      <c r="L76" s="14">
        <f t="shared" si="8"/>
        <v>99.743357749999987</v>
      </c>
      <c r="M76" s="8">
        <f t="shared" si="9"/>
        <v>47.38152062449727</v>
      </c>
      <c r="N76" s="8">
        <f t="shared" si="13"/>
        <v>9.2772063174735777</v>
      </c>
      <c r="O76" s="8">
        <f t="shared" si="11"/>
        <v>43.341273058029159</v>
      </c>
      <c r="P76" s="6">
        <f t="shared" si="12"/>
        <v>83.45666567138808</v>
      </c>
    </row>
    <row r="77" spans="1:18" x14ac:dyDescent="0.3">
      <c r="A77" t="s">
        <v>58</v>
      </c>
      <c r="B77" s="26"/>
      <c r="C77" s="13">
        <v>52.241275000000002</v>
      </c>
      <c r="D77" s="13">
        <v>0.31696924999999998</v>
      </c>
      <c r="E77" s="13">
        <v>3.1858999999999997</v>
      </c>
      <c r="F77" s="13">
        <v>8.6468000000000003E-2</v>
      </c>
      <c r="G77" s="13">
        <v>5.31846</v>
      </c>
      <c r="H77" s="13">
        <v>0.13923475000000002</v>
      </c>
      <c r="I77" s="13">
        <v>16.371274999999997</v>
      </c>
      <c r="J77" s="13">
        <v>22.347099999999998</v>
      </c>
      <c r="K77" s="13">
        <v>0.15255974999999999</v>
      </c>
      <c r="L77" s="14">
        <f t="shared" si="8"/>
        <v>100.15924174999999</v>
      </c>
      <c r="M77" s="8">
        <f t="shared" si="9"/>
        <v>47.665558951721984</v>
      </c>
      <c r="N77" s="8">
        <f t="shared" si="13"/>
        <v>8.6874858332706495</v>
      </c>
      <c r="O77" s="8">
        <f t="shared" si="11"/>
        <v>43.646955215007367</v>
      </c>
      <c r="P77" s="6">
        <f t="shared" si="12"/>
        <v>84.422389029047721</v>
      </c>
    </row>
    <row r="78" spans="1:18" x14ac:dyDescent="0.3">
      <c r="A78" t="s">
        <v>59</v>
      </c>
      <c r="B78" s="26"/>
      <c r="C78" s="13">
        <v>52.773400000000002</v>
      </c>
      <c r="D78" s="13">
        <v>0.359711</v>
      </c>
      <c r="E78" s="13">
        <v>3.58846</v>
      </c>
      <c r="F78" s="13">
        <v>8.3101000000000008E-2</v>
      </c>
      <c r="G78" s="13">
        <v>5.4851599999999996</v>
      </c>
      <c r="H78" s="13">
        <v>0.141958</v>
      </c>
      <c r="I78" s="13">
        <v>15.192600000000001</v>
      </c>
      <c r="J78" s="13">
        <v>22.223400000000002</v>
      </c>
      <c r="K78" s="13">
        <v>0.14447699999999999</v>
      </c>
      <c r="L78" s="14">
        <f t="shared" si="8"/>
        <v>99.992266999999998</v>
      </c>
      <c r="M78" s="8">
        <f t="shared" si="9"/>
        <v>45.791190096233379</v>
      </c>
      <c r="N78" s="8">
        <f t="shared" si="13"/>
        <v>9.2752399410116251</v>
      </c>
      <c r="O78" s="8">
        <f t="shared" si="11"/>
        <v>44.933569962755001</v>
      </c>
      <c r="P78" s="6">
        <f t="shared" si="12"/>
        <v>82.982897527585024</v>
      </c>
    </row>
    <row r="79" spans="1:18" x14ac:dyDescent="0.3">
      <c r="A79" t="s">
        <v>60</v>
      </c>
      <c r="B79" s="26"/>
      <c r="C79" s="13">
        <v>52.216799999999999</v>
      </c>
      <c r="D79" s="13">
        <v>0.35262333333333334</v>
      </c>
      <c r="E79" s="13">
        <v>3.4029133333333328</v>
      </c>
      <c r="F79" s="13">
        <v>0.108998</v>
      </c>
      <c r="G79" s="13">
        <v>5.4644800000000009</v>
      </c>
      <c r="H79" s="13">
        <v>0.13397733333333336</v>
      </c>
      <c r="I79" s="13">
        <v>15.947933333333333</v>
      </c>
      <c r="J79" s="13">
        <v>22.107066666666668</v>
      </c>
      <c r="K79" s="13">
        <v>0.16063333333333332</v>
      </c>
      <c r="L79" s="14">
        <f t="shared" si="8"/>
        <v>99.895425333333336</v>
      </c>
      <c r="M79" s="8">
        <f t="shared" si="9"/>
        <v>47.122325080526544</v>
      </c>
      <c r="N79" s="8">
        <f t="shared" si="13"/>
        <v>9.0585182981262271</v>
      </c>
      <c r="O79" s="8">
        <f t="shared" si="11"/>
        <v>43.819156621347226</v>
      </c>
      <c r="P79" s="6">
        <f t="shared" si="12"/>
        <v>83.708728017253833</v>
      </c>
    </row>
    <row r="80" spans="1:18" x14ac:dyDescent="0.3">
      <c r="A80" t="s">
        <v>61</v>
      </c>
      <c r="B80" s="26"/>
      <c r="C80" s="13">
        <v>50.652100000000004</v>
      </c>
      <c r="D80" s="13">
        <v>0.36920699999999995</v>
      </c>
      <c r="E80" s="13">
        <v>3.6353900000000001</v>
      </c>
      <c r="F80" s="13">
        <v>8.7789000000000006E-2</v>
      </c>
      <c r="G80" s="13">
        <v>5.4671799999999999</v>
      </c>
      <c r="H80" s="13">
        <v>0.131434</v>
      </c>
      <c r="I80" s="13">
        <v>15.498100000000001</v>
      </c>
      <c r="J80" s="13">
        <v>22.307650000000002</v>
      </c>
      <c r="K80" s="13">
        <v>0.14798899999999998</v>
      </c>
      <c r="L80" s="14">
        <f t="shared" si="8"/>
        <v>98.296839000000006</v>
      </c>
      <c r="M80" s="8">
        <f t="shared" si="9"/>
        <v>46.221692447955718</v>
      </c>
      <c r="N80" s="8">
        <f t="shared" si="13"/>
        <v>9.1478025724320116</v>
      </c>
      <c r="O80" s="8">
        <f t="shared" si="11"/>
        <v>44.630504979612262</v>
      </c>
      <c r="P80" s="6">
        <f t="shared" si="12"/>
        <v>83.307901747620178</v>
      </c>
    </row>
    <row r="81" spans="1:18" x14ac:dyDescent="0.3">
      <c r="A81" t="s">
        <v>62</v>
      </c>
      <c r="B81" s="26"/>
      <c r="C81" s="13">
        <v>52.320033333333335</v>
      </c>
      <c r="D81" s="13">
        <v>0.30599899999999997</v>
      </c>
      <c r="E81" s="13">
        <v>3.0425233333333335</v>
      </c>
      <c r="F81" s="13">
        <v>5.2167999999999999E-2</v>
      </c>
      <c r="G81" s="13">
        <v>5.3929900000000002</v>
      </c>
      <c r="H81" s="13">
        <v>0.13613333333333333</v>
      </c>
      <c r="I81" s="13">
        <v>16.005199999999999</v>
      </c>
      <c r="J81" s="13">
        <v>22.385666666666669</v>
      </c>
      <c r="K81" s="13">
        <v>0.13936866666666667</v>
      </c>
      <c r="L81" s="14">
        <f t="shared" si="8"/>
        <v>99.78008233333334</v>
      </c>
      <c r="M81" s="8">
        <f t="shared" si="9"/>
        <v>47.008112098367135</v>
      </c>
      <c r="N81" s="8">
        <f t="shared" si="13"/>
        <v>8.8864304251946127</v>
      </c>
      <c r="O81" s="8">
        <f t="shared" si="11"/>
        <v>44.105457476438247</v>
      </c>
      <c r="P81" s="6">
        <f t="shared" si="12"/>
        <v>83.93590979900199</v>
      </c>
    </row>
    <row r="82" spans="1:18" x14ac:dyDescent="0.3">
      <c r="A82" t="s">
        <v>63</v>
      </c>
      <c r="B82" s="26"/>
      <c r="C82" s="13">
        <v>51.902099999999997</v>
      </c>
      <c r="D82" s="13">
        <v>0.26433899999999999</v>
      </c>
      <c r="E82" s="13">
        <v>2.6569400000000001</v>
      </c>
      <c r="F82" s="13">
        <v>0.1071</v>
      </c>
      <c r="G82" s="13">
        <v>5.1811299999999996</v>
      </c>
      <c r="H82" s="13">
        <v>0.14052200000000001</v>
      </c>
      <c r="I82" s="13">
        <v>17.513400000000001</v>
      </c>
      <c r="J82" s="13">
        <v>22.222100000000001</v>
      </c>
      <c r="K82" s="13">
        <v>0.15026700000000001</v>
      </c>
      <c r="L82" s="14">
        <f t="shared" si="8"/>
        <v>100.13789799999999</v>
      </c>
      <c r="M82" s="8">
        <f t="shared" si="9"/>
        <v>49.574613358590561</v>
      </c>
      <c r="N82" s="8">
        <f t="shared" si="13"/>
        <v>8.2280966389335362</v>
      </c>
      <c r="O82" s="8">
        <f t="shared" si="11"/>
        <v>42.19729000247591</v>
      </c>
      <c r="P82" s="6">
        <f t="shared" si="12"/>
        <v>85.614040353289383</v>
      </c>
    </row>
    <row r="83" spans="1:18" x14ac:dyDescent="0.3">
      <c r="A83" s="1" t="s">
        <v>42</v>
      </c>
      <c r="C83" s="12">
        <v>49.638858999999997</v>
      </c>
      <c r="D83" s="12">
        <v>0.72142399999999995</v>
      </c>
      <c r="E83" s="12">
        <v>6.5907840000000002</v>
      </c>
      <c r="F83" s="12">
        <v>6.7156999999999994E-2</v>
      </c>
      <c r="G83" s="12">
        <v>8.4909189999999999</v>
      </c>
      <c r="H83" s="12">
        <v>0.19803599999999999</v>
      </c>
      <c r="I83" s="12">
        <v>15.638040999999999</v>
      </c>
      <c r="J83" s="12">
        <v>17.783628</v>
      </c>
      <c r="K83" s="12">
        <v>0.25927699999999998</v>
      </c>
      <c r="L83" s="12">
        <v>99.418907000000004</v>
      </c>
      <c r="M83" s="8">
        <f t="shared" ref="M83:M93" si="14">I83/40.31/(I83/40.31+G83/71.85+J83/60.09)*100</f>
        <v>48.367907365152362</v>
      </c>
      <c r="N83" s="8">
        <f t="shared" si="13"/>
        <v>14.733830664747549</v>
      </c>
      <c r="O83" s="8">
        <f t="shared" ref="O83:O93" si="15">J83/60.09/(I83/40.31+G83/71.85+J83/60.09)*100</f>
        <v>36.89826197010008</v>
      </c>
      <c r="P83" s="6">
        <f t="shared" ref="P83:P93" si="16">((I83/40.81)/((I83/40.81)+(G83/71.85)))*100</f>
        <v>76.429317653477256</v>
      </c>
    </row>
    <row r="84" spans="1:18" x14ac:dyDescent="0.3">
      <c r="A84" s="1" t="s">
        <v>42</v>
      </c>
      <c r="C84" s="12">
        <v>48.967457000000003</v>
      </c>
      <c r="D84" s="12">
        <v>1.0070060000000001</v>
      </c>
      <c r="E84" s="12">
        <v>6.9438409999999999</v>
      </c>
      <c r="F84" s="12">
        <v>7.5711000000000001E-2</v>
      </c>
      <c r="G84" s="12">
        <v>8.4850169999999991</v>
      </c>
      <c r="H84" s="12">
        <v>0.24152299999999999</v>
      </c>
      <c r="I84" s="12">
        <v>15.639894999999999</v>
      </c>
      <c r="J84" s="12">
        <v>18.189339</v>
      </c>
      <c r="K84" s="12">
        <v>0.18063100000000001</v>
      </c>
      <c r="L84" s="12">
        <v>99.733993999999996</v>
      </c>
      <c r="M84" s="8">
        <f t="shared" si="14"/>
        <v>47.971981837403682</v>
      </c>
      <c r="N84" s="8">
        <f t="shared" si="13"/>
        <v>14.601335162879847</v>
      </c>
      <c r="O84" s="8">
        <f t="shared" si="15"/>
        <v>37.426682999716462</v>
      </c>
      <c r="P84" s="6">
        <f t="shared" si="16"/>
        <v>76.443976606593949</v>
      </c>
    </row>
    <row r="85" spans="1:18" x14ac:dyDescent="0.3">
      <c r="A85" s="1" t="s">
        <v>42</v>
      </c>
      <c r="C85" s="12">
        <v>49.062317</v>
      </c>
      <c r="D85" s="12">
        <v>1.0848279999999999</v>
      </c>
      <c r="E85" s="12">
        <v>6.309088</v>
      </c>
      <c r="F85" s="12">
        <v>8.2655999999999993E-2</v>
      </c>
      <c r="G85" s="12">
        <v>8.3795959999999994</v>
      </c>
      <c r="H85" s="12">
        <v>0.22137499999999999</v>
      </c>
      <c r="I85" s="12">
        <v>15.69716</v>
      </c>
      <c r="J85" s="12">
        <v>18.061147999999999</v>
      </c>
      <c r="K85" s="12">
        <v>0.16677</v>
      </c>
      <c r="L85" s="12">
        <v>99.073227000000003</v>
      </c>
      <c r="M85" s="8">
        <f t="shared" si="14"/>
        <v>48.277753961379105</v>
      </c>
      <c r="N85" s="8">
        <f t="shared" si="13"/>
        <v>14.458894155351251</v>
      </c>
      <c r="O85" s="8">
        <f t="shared" si="15"/>
        <v>37.263351883269657</v>
      </c>
      <c r="P85" s="6">
        <f t="shared" si="16"/>
        <v>76.733673928634772</v>
      </c>
    </row>
    <row r="86" spans="1:18" x14ac:dyDescent="0.3">
      <c r="A86" s="1" t="s">
        <v>42</v>
      </c>
      <c r="C86" s="12">
        <v>49.750126000000002</v>
      </c>
      <c r="D86" s="12">
        <v>0.71323499999999995</v>
      </c>
      <c r="E86" s="12">
        <v>5.9434139999999998</v>
      </c>
      <c r="F86" s="12">
        <v>0.13842299999999999</v>
      </c>
      <c r="G86" s="12">
        <v>7.5080650000000002</v>
      </c>
      <c r="H86" s="12">
        <v>0.16573299999999999</v>
      </c>
      <c r="I86" s="12">
        <v>15.395377</v>
      </c>
      <c r="J86" s="12">
        <v>19.694178000000001</v>
      </c>
      <c r="K86" s="12">
        <v>0.20602500000000001</v>
      </c>
      <c r="L86" s="12">
        <v>99.517775999999998</v>
      </c>
      <c r="M86" s="8">
        <f t="shared" si="14"/>
        <v>46.90993110847235</v>
      </c>
      <c r="N86" s="8">
        <f t="shared" si="13"/>
        <v>12.834782584678381</v>
      </c>
      <c r="O86" s="8">
        <f t="shared" si="15"/>
        <v>40.255286306849271</v>
      </c>
      <c r="P86" s="6">
        <f t="shared" si="16"/>
        <v>78.308623682661604</v>
      </c>
    </row>
    <row r="87" spans="1:18" x14ac:dyDescent="0.3">
      <c r="A87" s="1" t="s">
        <v>42</v>
      </c>
      <c r="C87" s="12">
        <v>53.437088000000003</v>
      </c>
      <c r="D87" s="12">
        <v>0.26894000000000001</v>
      </c>
      <c r="E87" s="12">
        <v>2.5151680000000001</v>
      </c>
      <c r="F87" s="12">
        <v>7.1417999999999995E-2</v>
      </c>
      <c r="G87" s="12">
        <v>8.0068540000000006</v>
      </c>
      <c r="H87" s="12">
        <v>0.217338</v>
      </c>
      <c r="I87" s="12">
        <v>19.728596</v>
      </c>
      <c r="J87" s="12">
        <v>15.743767999999999</v>
      </c>
      <c r="K87" s="12">
        <v>9.7927E-2</v>
      </c>
      <c r="L87" s="12">
        <v>100.086411</v>
      </c>
      <c r="M87" s="8">
        <f t="shared" si="14"/>
        <v>56.720662404731115</v>
      </c>
      <c r="N87" s="8">
        <f t="shared" si="13"/>
        <v>12.914959534284684</v>
      </c>
      <c r="O87" s="8">
        <f t="shared" si="15"/>
        <v>30.364378060984208</v>
      </c>
      <c r="P87" s="6">
        <f t="shared" si="16"/>
        <v>81.266563675083276</v>
      </c>
    </row>
    <row r="88" spans="1:18" x14ac:dyDescent="0.3">
      <c r="A88" s="1" t="s">
        <v>42</v>
      </c>
      <c r="C88" s="12">
        <v>49.074764000000002</v>
      </c>
      <c r="D88" s="12">
        <v>0.95332300000000003</v>
      </c>
      <c r="E88" s="12">
        <v>6.6479460000000001</v>
      </c>
      <c r="F88" s="12">
        <v>0.101331</v>
      </c>
      <c r="G88" s="12">
        <v>8.2764469999999992</v>
      </c>
      <c r="H88" s="12">
        <v>0.21749099999999999</v>
      </c>
      <c r="I88" s="12">
        <v>15.670945</v>
      </c>
      <c r="J88" s="12">
        <v>18.314212999999999</v>
      </c>
      <c r="K88" s="12">
        <v>0.20066899999999999</v>
      </c>
      <c r="L88" s="12">
        <v>99.453772999999998</v>
      </c>
      <c r="M88" s="8">
        <f t="shared" si="14"/>
        <v>48.070457622402266</v>
      </c>
      <c r="N88" s="8">
        <f t="shared" si="13"/>
        <v>14.243379119324844</v>
      </c>
      <c r="O88" s="8">
        <f t="shared" si="15"/>
        <v>37.686163258272877</v>
      </c>
      <c r="P88" s="6">
        <f t="shared" si="16"/>
        <v>76.924412688160544</v>
      </c>
    </row>
    <row r="89" spans="1:18" x14ac:dyDescent="0.3">
      <c r="A89" s="1" t="s">
        <v>42</v>
      </c>
      <c r="C89" s="12">
        <v>52.083171999999998</v>
      </c>
      <c r="D89" s="12">
        <v>0.48375800000000002</v>
      </c>
      <c r="E89" s="12">
        <v>3.2588689999999998</v>
      </c>
      <c r="F89" s="12">
        <v>0.126169</v>
      </c>
      <c r="G89" s="12">
        <v>8.9767749999999999</v>
      </c>
      <c r="H89" s="12">
        <v>0.29573100000000002</v>
      </c>
      <c r="I89" s="12">
        <v>17.638475</v>
      </c>
      <c r="J89" s="12">
        <v>16.990849000000001</v>
      </c>
      <c r="K89" s="12">
        <v>0.15703800000000001</v>
      </c>
      <c r="L89" s="12">
        <v>100.02636</v>
      </c>
      <c r="M89" s="8">
        <f t="shared" si="14"/>
        <v>51.767274131307225</v>
      </c>
      <c r="N89" s="8">
        <f t="shared" si="13"/>
        <v>14.780891497115029</v>
      </c>
      <c r="O89" s="8">
        <f t="shared" si="15"/>
        <v>33.45183437157776</v>
      </c>
      <c r="P89" s="6">
        <f t="shared" si="16"/>
        <v>77.575462211815363</v>
      </c>
    </row>
    <row r="90" spans="1:18" x14ac:dyDescent="0.3">
      <c r="A90" s="1" t="s">
        <v>42</v>
      </c>
      <c r="C90" s="12">
        <v>49.282268999999999</v>
      </c>
      <c r="D90" s="12">
        <v>1.0223249999999999</v>
      </c>
      <c r="E90" s="12">
        <v>7.3681720000000004</v>
      </c>
      <c r="F90" s="12">
        <v>6.2657000000000004E-2</v>
      </c>
      <c r="G90" s="12">
        <v>8.5726849999999999</v>
      </c>
      <c r="H90" s="12">
        <v>0.219551</v>
      </c>
      <c r="I90" s="12">
        <v>15.385826</v>
      </c>
      <c r="J90" s="12">
        <v>17.692587</v>
      </c>
      <c r="K90" s="12">
        <v>0.29346100000000003</v>
      </c>
      <c r="L90" s="12">
        <v>99.914733999999996</v>
      </c>
      <c r="M90" s="8">
        <f t="shared" si="14"/>
        <v>47.984698601830125</v>
      </c>
      <c r="N90" s="8">
        <f t="shared" si="13"/>
        <v>14.999778515048371</v>
      </c>
      <c r="O90" s="8">
        <f t="shared" si="15"/>
        <v>37.015522883121491</v>
      </c>
      <c r="P90" s="6">
        <f t="shared" si="16"/>
        <v>75.960573330312826</v>
      </c>
    </row>
    <row r="91" spans="1:18" x14ac:dyDescent="0.3">
      <c r="A91" s="1" t="s">
        <v>42</v>
      </c>
      <c r="C91" s="12">
        <v>49.760531999999998</v>
      </c>
      <c r="D91" s="12">
        <v>1.1149180000000001</v>
      </c>
      <c r="E91" s="12">
        <v>6.3407629999999999</v>
      </c>
      <c r="F91" s="12">
        <v>5.4427999999999997E-2</v>
      </c>
      <c r="G91" s="12">
        <v>9.3819990000000004</v>
      </c>
      <c r="H91" s="12">
        <v>0.21909699999999999</v>
      </c>
      <c r="I91" s="12">
        <v>13.874226</v>
      </c>
      <c r="J91" s="12">
        <v>18.14772</v>
      </c>
      <c r="K91" s="12">
        <v>0.29908699999999999</v>
      </c>
      <c r="L91" s="12">
        <v>99.319884999999999</v>
      </c>
      <c r="M91" s="8">
        <f t="shared" si="14"/>
        <v>44.309909496100637</v>
      </c>
      <c r="N91" s="8">
        <f t="shared" si="13"/>
        <v>16.810224228453542</v>
      </c>
      <c r="O91" s="8">
        <f t="shared" si="15"/>
        <v>38.879866275445821</v>
      </c>
      <c r="P91" s="6">
        <f t="shared" si="16"/>
        <v>72.249939797316188</v>
      </c>
    </row>
    <row r="92" spans="1:18" x14ac:dyDescent="0.3">
      <c r="A92" s="1" t="s">
        <v>42</v>
      </c>
      <c r="C92" s="12">
        <v>48.623694999999998</v>
      </c>
      <c r="D92" s="12">
        <v>1.0125580000000001</v>
      </c>
      <c r="E92" s="12">
        <v>7.1912820000000002</v>
      </c>
      <c r="F92" s="12">
        <v>4.1806999999999997E-2</v>
      </c>
      <c r="G92" s="12">
        <v>8.177289</v>
      </c>
      <c r="H92" s="12">
        <v>0.22162399999999999</v>
      </c>
      <c r="I92" s="12">
        <v>14.973527000000001</v>
      </c>
      <c r="J92" s="12">
        <v>19.022402</v>
      </c>
      <c r="K92" s="12">
        <v>0.19967499999999999</v>
      </c>
      <c r="L92" s="12">
        <v>99.479659999999996</v>
      </c>
      <c r="M92" s="8">
        <f t="shared" si="14"/>
        <v>46.326153390660899</v>
      </c>
      <c r="N92" s="8">
        <f t="shared" si="13"/>
        <v>14.193761493571069</v>
      </c>
      <c r="O92" s="8">
        <f t="shared" si="15"/>
        <v>39.480085115768034</v>
      </c>
      <c r="P92" s="6">
        <f t="shared" si="16"/>
        <v>76.324921597884014</v>
      </c>
    </row>
    <row r="93" spans="1:18" x14ac:dyDescent="0.3">
      <c r="A93" s="1" t="s">
        <v>42</v>
      </c>
      <c r="C93" s="12">
        <v>48.441237999999998</v>
      </c>
      <c r="D93" s="12">
        <v>1.055417</v>
      </c>
      <c r="E93" s="12">
        <v>7.2614720000000004</v>
      </c>
      <c r="F93" s="12">
        <v>6.3389000000000001E-2</v>
      </c>
      <c r="G93" s="12">
        <v>8.4157410000000006</v>
      </c>
      <c r="H93" s="12">
        <v>0.242419</v>
      </c>
      <c r="I93" s="12">
        <v>15.534003</v>
      </c>
      <c r="J93" s="12">
        <v>18.252638000000001</v>
      </c>
      <c r="K93" s="12">
        <v>0.19687099999999999</v>
      </c>
      <c r="L93" s="12">
        <v>99.482033000000001</v>
      </c>
      <c r="M93" s="8">
        <f t="shared" si="14"/>
        <v>47.797153479739819</v>
      </c>
      <c r="N93" s="8">
        <f t="shared" si="13"/>
        <v>14.527705774964843</v>
      </c>
      <c r="O93" s="8">
        <f t="shared" si="15"/>
        <v>37.675140745295337</v>
      </c>
      <c r="P93" s="6">
        <f t="shared" si="16"/>
        <v>76.469255805096026</v>
      </c>
      <c r="Q93" s="8">
        <f>AVERAGE(P83:P93)</f>
        <v>76.789701907003263</v>
      </c>
      <c r="R93" s="2">
        <f>STDEV(P83:P93)</f>
        <v>2.1178556012944876</v>
      </c>
    </row>
    <row r="94" spans="1:18" x14ac:dyDescent="0.3">
      <c r="A94" s="9" t="s">
        <v>37</v>
      </c>
      <c r="B94" s="28"/>
      <c r="C94" s="4"/>
      <c r="D94" s="4"/>
      <c r="E94" s="4"/>
      <c r="F94" s="4"/>
      <c r="G94" s="4"/>
      <c r="H94" s="4"/>
      <c r="I94" s="4"/>
      <c r="J94" s="4"/>
      <c r="L94" s="4"/>
      <c r="P94" s="5"/>
      <c r="Q94" s="8"/>
      <c r="R94" s="8"/>
    </row>
    <row r="95" spans="1:18" x14ac:dyDescent="0.3">
      <c r="A95" s="4" t="s">
        <v>35</v>
      </c>
      <c r="B95" s="28" t="s">
        <v>32</v>
      </c>
      <c r="C95" s="4">
        <v>50.830573999999999</v>
      </c>
      <c r="D95" s="4"/>
      <c r="E95" s="4">
        <v>0.38025900000000001</v>
      </c>
      <c r="F95" s="4"/>
      <c r="G95" s="4">
        <v>29.499392</v>
      </c>
      <c r="H95" s="4">
        <v>1.7121690000000001</v>
      </c>
      <c r="I95" s="4">
        <v>15.764924000000001</v>
      </c>
      <c r="J95" s="4">
        <v>1.009727</v>
      </c>
      <c r="L95" s="4">
        <v>99.177932999999996</v>
      </c>
      <c r="M95" s="8">
        <f t="shared" ref="M95:M104" si="17">I95/40.31/(I95/40.31+G95/71.85+J95/60.09)*100</f>
        <v>47.783620615096758</v>
      </c>
      <c r="N95" s="8">
        <f t="shared" ref="N95:N104" si="18">G95/71.85/(I95/40.31+G95/71.85+J95/60.09)*100</f>
        <v>50.163318940261888</v>
      </c>
      <c r="O95" s="8">
        <f t="shared" ref="O95:O104" si="19">J95/60.09/(I95/40.31+G95/71.85+J95/60.09)*100</f>
        <v>2.053060444641345</v>
      </c>
      <c r="P95" s="6">
        <f t="shared" ref="P95:P104" si="20">((I95/40.81)/((I95/40.81)+(G95/71.85)))*100</f>
        <v>48.477253104475338</v>
      </c>
      <c r="Q95" s="8"/>
      <c r="R95" s="8"/>
    </row>
    <row r="96" spans="1:18" x14ac:dyDescent="0.3">
      <c r="A96" s="4" t="s">
        <v>35</v>
      </c>
      <c r="B96" s="29">
        <v>11.2</v>
      </c>
      <c r="C96" s="4">
        <v>50.814911000000002</v>
      </c>
      <c r="D96" s="4"/>
      <c r="E96" s="4">
        <v>0.37169999999999997</v>
      </c>
      <c r="F96" s="4"/>
      <c r="G96" s="4">
        <v>29.092972</v>
      </c>
      <c r="H96" s="4">
        <v>1.791296</v>
      </c>
      <c r="I96" s="4">
        <v>16.21002</v>
      </c>
      <c r="J96" s="4">
        <v>0.96142300000000003</v>
      </c>
      <c r="L96" s="4">
        <v>99.256530999999995</v>
      </c>
      <c r="M96" s="8">
        <f t="shared" si="17"/>
        <v>48.859214921370359</v>
      </c>
      <c r="N96" s="8">
        <f t="shared" si="18"/>
        <v>49.196821896459575</v>
      </c>
      <c r="O96" s="8">
        <f t="shared" si="19"/>
        <v>1.9439631821700636</v>
      </c>
      <c r="P96" s="6">
        <f t="shared" si="20"/>
        <v>49.519674768392008</v>
      </c>
      <c r="Q96" s="8"/>
      <c r="R96" s="8"/>
    </row>
    <row r="97" spans="1:18" x14ac:dyDescent="0.3">
      <c r="A97" s="4" t="s">
        <v>35</v>
      </c>
      <c r="B97" s="29">
        <v>22.2</v>
      </c>
      <c r="C97" s="4">
        <v>50.951244000000003</v>
      </c>
      <c r="D97" s="4"/>
      <c r="E97" s="4">
        <v>0.294126</v>
      </c>
      <c r="F97" s="4"/>
      <c r="G97" s="4">
        <v>28.81325</v>
      </c>
      <c r="H97" s="4">
        <v>1.67641</v>
      </c>
      <c r="I97" s="4">
        <v>16.495961999999999</v>
      </c>
      <c r="J97" s="4">
        <v>0.91106399999999998</v>
      </c>
      <c r="L97" s="4">
        <v>99.123444000000006</v>
      </c>
      <c r="M97" s="8">
        <f t="shared" si="17"/>
        <v>49.578777995901177</v>
      </c>
      <c r="N97" s="8">
        <f t="shared" si="18"/>
        <v>48.584355261982225</v>
      </c>
      <c r="O97" s="8">
        <f t="shared" si="19"/>
        <v>1.8368667421166007</v>
      </c>
      <c r="P97" s="6">
        <f t="shared" si="20"/>
        <v>50.19834235971841</v>
      </c>
      <c r="Q97" s="8"/>
      <c r="R97" s="8"/>
    </row>
    <row r="98" spans="1:18" x14ac:dyDescent="0.3">
      <c r="A98" s="4" t="s">
        <v>35</v>
      </c>
      <c r="B98" s="29">
        <v>33.700000000000003</v>
      </c>
      <c r="C98" s="4">
        <v>51.007458</v>
      </c>
      <c r="D98" s="4"/>
      <c r="E98" s="4">
        <v>0.29669600000000002</v>
      </c>
      <c r="F98" s="4"/>
      <c r="G98" s="4">
        <v>28.896822</v>
      </c>
      <c r="H98" s="4">
        <v>1.856957</v>
      </c>
      <c r="I98" s="4">
        <v>16.542372</v>
      </c>
      <c r="J98" s="4">
        <v>0.78505599999999998</v>
      </c>
      <c r="L98" s="4">
        <v>99.369681999999997</v>
      </c>
      <c r="M98" s="8">
        <f t="shared" si="17"/>
        <v>49.70516702659021</v>
      </c>
      <c r="N98" s="8">
        <f t="shared" si="18"/>
        <v>48.7124376675606</v>
      </c>
      <c r="O98" s="8">
        <f t="shared" si="19"/>
        <v>1.5823953058491806</v>
      </c>
      <c r="P98" s="6">
        <f t="shared" si="20"/>
        <v>50.196172209958434</v>
      </c>
      <c r="Q98" s="8"/>
      <c r="R98" s="8"/>
    </row>
    <row r="99" spans="1:18" x14ac:dyDescent="0.3">
      <c r="A99" s="4" t="s">
        <v>35</v>
      </c>
      <c r="B99" s="29">
        <v>44.5</v>
      </c>
      <c r="C99" s="4">
        <v>50.972186999999998</v>
      </c>
      <c r="D99" s="4"/>
      <c r="E99" s="4">
        <v>0.26642500000000002</v>
      </c>
      <c r="F99" s="4"/>
      <c r="G99" s="4">
        <v>29.019873</v>
      </c>
      <c r="H99" s="4">
        <v>1.828309</v>
      </c>
      <c r="I99" s="4">
        <v>16.515335</v>
      </c>
      <c r="J99" s="4">
        <v>0.71455599999999997</v>
      </c>
      <c r="L99" s="4">
        <v>99.306258999999997</v>
      </c>
      <c r="M99" s="8">
        <f t="shared" si="17"/>
        <v>49.631824899504259</v>
      </c>
      <c r="N99" s="8">
        <f t="shared" si="18"/>
        <v>48.92765367890636</v>
      </c>
      <c r="O99" s="8">
        <f t="shared" si="19"/>
        <v>1.4405214215893918</v>
      </c>
      <c r="P99" s="6">
        <f t="shared" si="20"/>
        <v>50.049048363763369</v>
      </c>
      <c r="Q99" s="8"/>
      <c r="R99" s="8"/>
    </row>
    <row r="100" spans="1:18" x14ac:dyDescent="0.3">
      <c r="A100" s="4" t="s">
        <v>35</v>
      </c>
      <c r="B100" s="29">
        <v>55.5</v>
      </c>
      <c r="C100" s="4">
        <v>50.777470000000001</v>
      </c>
      <c r="D100" s="4"/>
      <c r="E100" s="4">
        <v>0.25892300000000001</v>
      </c>
      <c r="F100" s="4"/>
      <c r="G100" s="4">
        <v>29.426693</v>
      </c>
      <c r="H100" s="4">
        <v>1.8932169999999999</v>
      </c>
      <c r="I100" s="4">
        <v>16.119219000000001</v>
      </c>
      <c r="J100" s="4">
        <v>0.75618700000000005</v>
      </c>
      <c r="L100" s="4">
        <v>99.222487999999998</v>
      </c>
      <c r="M100" s="8">
        <f t="shared" si="17"/>
        <v>48.646013471752291</v>
      </c>
      <c r="N100" s="8">
        <f t="shared" si="18"/>
        <v>49.823099789443802</v>
      </c>
      <c r="O100" s="8">
        <f t="shared" si="19"/>
        <v>1.5308867388039198</v>
      </c>
      <c r="P100" s="6">
        <f t="shared" si="20"/>
        <v>49.094188171752606</v>
      </c>
      <c r="Q100" s="8"/>
      <c r="R100" s="8"/>
    </row>
    <row r="101" spans="1:18" x14ac:dyDescent="0.3">
      <c r="A101" s="4" t="s">
        <v>35</v>
      </c>
      <c r="B101" s="29">
        <v>66.8</v>
      </c>
      <c r="C101" s="4">
        <v>50.865616000000003</v>
      </c>
      <c r="D101" s="4"/>
      <c r="E101" s="4">
        <v>0.28051999999999999</v>
      </c>
      <c r="F101" s="4"/>
      <c r="G101" s="4">
        <v>29.627220000000001</v>
      </c>
      <c r="H101" s="4">
        <v>1.9608140000000001</v>
      </c>
      <c r="I101" s="4">
        <v>15.764075999999999</v>
      </c>
      <c r="J101" s="4">
        <v>0.76534599999999997</v>
      </c>
      <c r="L101" s="4">
        <v>99.251143999999996</v>
      </c>
      <c r="M101" s="8">
        <f t="shared" si="17"/>
        <v>47.916220138112273</v>
      </c>
      <c r="N101" s="8">
        <f t="shared" si="18"/>
        <v>50.523212777818429</v>
      </c>
      <c r="O101" s="8">
        <f t="shared" si="19"/>
        <v>1.5605670840692887</v>
      </c>
      <c r="P101" s="6">
        <f t="shared" si="20"/>
        <v>48.367920271430407</v>
      </c>
      <c r="Q101" s="8"/>
      <c r="R101" s="8"/>
    </row>
    <row r="102" spans="1:18" x14ac:dyDescent="0.3">
      <c r="A102" s="4" t="s">
        <v>35</v>
      </c>
      <c r="B102" s="29">
        <v>77.900000000000006</v>
      </c>
      <c r="C102" s="4">
        <v>50.825488999999997</v>
      </c>
      <c r="D102" s="4"/>
      <c r="E102" s="4">
        <v>0.35087099999999999</v>
      </c>
      <c r="F102" s="4"/>
      <c r="G102" s="4">
        <v>29.323132999999999</v>
      </c>
      <c r="H102" s="4">
        <v>2.0058189999999998</v>
      </c>
      <c r="I102" s="4">
        <v>16.006933</v>
      </c>
      <c r="J102" s="4">
        <v>0.79483899999999996</v>
      </c>
      <c r="L102" s="4">
        <v>99.304091999999997</v>
      </c>
      <c r="M102" s="8">
        <f t="shared" si="17"/>
        <v>48.518667095089512</v>
      </c>
      <c r="N102" s="8">
        <f t="shared" si="18"/>
        <v>49.865150044668724</v>
      </c>
      <c r="O102" s="8">
        <f t="shared" si="19"/>
        <v>1.6161828602417636</v>
      </c>
      <c r="P102" s="6">
        <f t="shared" si="20"/>
        <v>49.007597280654423</v>
      </c>
      <c r="Q102" s="8"/>
      <c r="R102" s="8"/>
    </row>
    <row r="103" spans="1:18" x14ac:dyDescent="0.3">
      <c r="A103" s="4" t="s">
        <v>35</v>
      </c>
      <c r="B103" s="29">
        <v>88.9</v>
      </c>
      <c r="C103" s="4">
        <v>51.20937</v>
      </c>
      <c r="D103" s="4"/>
      <c r="E103" s="4">
        <v>0.31439600000000001</v>
      </c>
      <c r="F103" s="4"/>
      <c r="G103" s="4">
        <v>28.56842</v>
      </c>
      <c r="H103" s="4">
        <v>1.763031</v>
      </c>
      <c r="I103" s="4">
        <v>16.646685000000002</v>
      </c>
      <c r="J103" s="4">
        <v>0.78018200000000004</v>
      </c>
      <c r="L103" s="4">
        <v>99.278214000000006</v>
      </c>
      <c r="M103" s="8">
        <f t="shared" si="17"/>
        <v>50.143954295441638</v>
      </c>
      <c r="N103" s="8">
        <f t="shared" si="18"/>
        <v>48.279533497987451</v>
      </c>
      <c r="O103" s="8">
        <f t="shared" si="19"/>
        <v>1.576512206570917</v>
      </c>
      <c r="P103" s="6">
        <f t="shared" si="20"/>
        <v>50.639031419096646</v>
      </c>
      <c r="Q103" s="8"/>
      <c r="R103" s="8"/>
    </row>
    <row r="104" spans="1:18" x14ac:dyDescent="0.3">
      <c r="A104" s="4" t="s">
        <v>35</v>
      </c>
      <c r="B104" s="29" t="s">
        <v>70</v>
      </c>
      <c r="C104" s="4">
        <v>51.094203999999998</v>
      </c>
      <c r="D104" s="4"/>
      <c r="E104" s="4">
        <v>0.36533900000000002</v>
      </c>
      <c r="F104" s="4"/>
      <c r="G104" s="4">
        <v>27.885121999999999</v>
      </c>
      <c r="H104" s="4">
        <v>1.6201620000000001</v>
      </c>
      <c r="I104" s="4">
        <v>17.017717000000001</v>
      </c>
      <c r="J104" s="4">
        <v>0.80299399999999999</v>
      </c>
      <c r="L104" s="4">
        <v>98.797568999999996</v>
      </c>
      <c r="M104" s="8">
        <f t="shared" si="17"/>
        <v>51.256987236956732</v>
      </c>
      <c r="N104" s="8">
        <f t="shared" si="18"/>
        <v>47.120550243395073</v>
      </c>
      <c r="O104" s="8">
        <f t="shared" si="19"/>
        <v>1.6224625196481892</v>
      </c>
      <c r="P104" s="6">
        <f t="shared" si="20"/>
        <v>51.794607671366521</v>
      </c>
      <c r="Q104" s="8"/>
      <c r="R104" s="8"/>
    </row>
    <row r="105" spans="1:18" x14ac:dyDescent="0.3">
      <c r="A105" s="4"/>
      <c r="B105" s="29"/>
      <c r="C105" s="4"/>
      <c r="D105" s="4"/>
      <c r="E105" s="4"/>
      <c r="F105" s="4"/>
      <c r="G105" s="4"/>
      <c r="H105" s="4"/>
      <c r="I105" s="4"/>
      <c r="J105" s="4"/>
      <c r="L105" s="4"/>
      <c r="M105" s="8">
        <f>AVERAGE(M95:M104)</f>
        <v>49.204044769581522</v>
      </c>
      <c r="N105" s="8">
        <f>STDEV(M95:M104)</f>
        <v>1.0671193418846203</v>
      </c>
      <c r="P105" s="6"/>
      <c r="Q105" s="8"/>
      <c r="R105" s="8"/>
    </row>
    <row r="106" spans="1:18" x14ac:dyDescent="0.3">
      <c r="A106" s="4" t="s">
        <v>36</v>
      </c>
      <c r="B106" s="28" t="s">
        <v>32</v>
      </c>
      <c r="C106" s="4">
        <v>52.405121000000001</v>
      </c>
      <c r="D106" s="4"/>
      <c r="E106" s="4">
        <v>2.0050650000000001</v>
      </c>
      <c r="F106" s="4">
        <v>1.3988E-2</v>
      </c>
      <c r="G106" s="4">
        <v>18.001974000000001</v>
      </c>
      <c r="H106" s="4">
        <v>0.403252</v>
      </c>
      <c r="I106" s="4">
        <v>24.317007</v>
      </c>
      <c r="J106" s="4">
        <v>1.7378910000000001</v>
      </c>
      <c r="L106" s="4">
        <v>98.883483999999996</v>
      </c>
      <c r="M106" s="8">
        <f t="shared" ref="M106:M114" si="21">I106/40.31/(I106/40.31+G106/71.85+J106/60.09)*100</f>
        <v>68.339836724039401</v>
      </c>
      <c r="N106" s="8">
        <f t="shared" ref="N106:N114" si="22">G106/71.85/(I106/40.31+G106/71.85+J106/60.09)*100</f>
        <v>28.383763064115424</v>
      </c>
      <c r="O106" s="8">
        <f t="shared" ref="O106:O114" si="23">J106/60.09/(I106/40.31+G106/71.85+J106/60.09)*100</f>
        <v>3.2764002118451754</v>
      </c>
      <c r="P106" s="6">
        <f t="shared" ref="P106:P114" si="24">((I106/40.81)/((I106/40.81)+(G106/71.85)))*100</f>
        <v>70.398523053165874</v>
      </c>
      <c r="Q106" s="8"/>
      <c r="R106" s="8"/>
    </row>
    <row r="107" spans="1:18" x14ac:dyDescent="0.3">
      <c r="A107" s="4" t="s">
        <v>36</v>
      </c>
      <c r="B107" s="29">
        <v>18.899999999999999</v>
      </c>
      <c r="C107" s="4">
        <v>52.695743999999998</v>
      </c>
      <c r="D107" s="4"/>
      <c r="E107" s="4">
        <v>2.104644</v>
      </c>
      <c r="F107" s="4">
        <v>2.2779000000000001E-2</v>
      </c>
      <c r="G107" s="4">
        <v>18.254095</v>
      </c>
      <c r="H107" s="4">
        <v>0.41868100000000003</v>
      </c>
      <c r="I107" s="4">
        <v>24.051673999999998</v>
      </c>
      <c r="J107" s="4">
        <v>1.754227</v>
      </c>
      <c r="L107" s="4">
        <v>99.293762000000001</v>
      </c>
      <c r="M107" s="8">
        <f t="shared" si="21"/>
        <v>67.809356611970486</v>
      </c>
      <c r="N107" s="8">
        <f t="shared" si="22"/>
        <v>28.872915982067749</v>
      </c>
      <c r="O107" s="8">
        <f t="shared" si="23"/>
        <v>3.3177274059617701</v>
      </c>
      <c r="P107" s="6">
        <f t="shared" si="24"/>
        <v>69.877443496672896</v>
      </c>
      <c r="Q107" s="8"/>
      <c r="R107" s="8"/>
    </row>
    <row r="108" spans="1:18" x14ac:dyDescent="0.3">
      <c r="A108" s="4" t="s">
        <v>36</v>
      </c>
      <c r="B108" s="29">
        <v>37.6</v>
      </c>
      <c r="C108" s="4">
        <v>52.647877000000001</v>
      </c>
      <c r="D108" s="4"/>
      <c r="E108" s="4">
        <v>2.018602</v>
      </c>
      <c r="F108" s="4"/>
      <c r="G108" s="4">
        <v>18.356324999999998</v>
      </c>
      <c r="H108" s="4">
        <v>0.41462900000000003</v>
      </c>
      <c r="I108" s="4">
        <v>24.052776000000001</v>
      </c>
      <c r="J108" s="4">
        <v>1.7773060000000001</v>
      </c>
      <c r="L108" s="4">
        <v>99.271789999999996</v>
      </c>
      <c r="M108" s="8">
        <f t="shared" si="21"/>
        <v>67.671398980591334</v>
      </c>
      <c r="N108" s="8">
        <f t="shared" si="22"/>
        <v>28.974217240878335</v>
      </c>
      <c r="O108" s="8">
        <f t="shared" si="23"/>
        <v>3.3543837785303365</v>
      </c>
      <c r="P108" s="6">
        <f t="shared" si="24"/>
        <v>69.760726714389079</v>
      </c>
      <c r="Q108" s="8"/>
      <c r="R108" s="8"/>
    </row>
    <row r="109" spans="1:18" x14ac:dyDescent="0.3">
      <c r="A109" s="4" t="s">
        <v>36</v>
      </c>
      <c r="B109" s="29">
        <v>56.5</v>
      </c>
      <c r="C109" s="4">
        <v>52.678711</v>
      </c>
      <c r="D109" s="4"/>
      <c r="E109" s="4">
        <v>1.7441070000000001</v>
      </c>
      <c r="F109" s="4">
        <v>1.0416999999999999E-2</v>
      </c>
      <c r="G109" s="4">
        <v>18.466749</v>
      </c>
      <c r="H109" s="4">
        <v>0.39744000000000002</v>
      </c>
      <c r="I109" s="4">
        <v>23.992747999999999</v>
      </c>
      <c r="J109" s="4">
        <v>1.6877329999999999</v>
      </c>
      <c r="L109" s="4">
        <v>98.979523</v>
      </c>
      <c r="M109" s="8">
        <f t="shared" si="21"/>
        <v>67.613157866506029</v>
      </c>
      <c r="N109" s="8">
        <f t="shared" si="22"/>
        <v>29.196292068258234</v>
      </c>
      <c r="O109" s="8">
        <f t="shared" si="23"/>
        <v>3.1905500652357457</v>
      </c>
      <c r="P109" s="6">
        <f t="shared" si="24"/>
        <v>69.581194496459958</v>
      </c>
      <c r="Q109" s="8"/>
      <c r="R109" s="8"/>
    </row>
    <row r="110" spans="1:18" x14ac:dyDescent="0.3">
      <c r="A110" s="4" t="s">
        <v>36</v>
      </c>
      <c r="B110" s="29">
        <v>75.3</v>
      </c>
      <c r="C110" s="4">
        <v>52.553325999999998</v>
      </c>
      <c r="D110" s="4"/>
      <c r="E110" s="4">
        <v>1.8011980000000001</v>
      </c>
      <c r="F110" s="4">
        <v>1.1875E-2</v>
      </c>
      <c r="G110" s="4">
        <v>18.441514999999999</v>
      </c>
      <c r="H110" s="4">
        <v>0.401283</v>
      </c>
      <c r="I110" s="4">
        <v>24.051569000000001</v>
      </c>
      <c r="J110" s="4">
        <v>1.740775</v>
      </c>
      <c r="L110" s="4">
        <v>98.999786</v>
      </c>
      <c r="M110" s="8">
        <f t="shared" si="21"/>
        <v>67.625990945893889</v>
      </c>
      <c r="N110" s="8">
        <f t="shared" si="22"/>
        <v>29.090611545017019</v>
      </c>
      <c r="O110" s="8">
        <f t="shared" si="23"/>
        <v>3.2833975090891103</v>
      </c>
      <c r="P110" s="6">
        <f t="shared" si="24"/>
        <v>69.661902789030819</v>
      </c>
      <c r="Q110" s="8"/>
      <c r="R110" s="8"/>
    </row>
    <row r="111" spans="1:18" x14ac:dyDescent="0.3">
      <c r="A111" s="4" t="s">
        <v>36</v>
      </c>
      <c r="B111" s="29">
        <v>94</v>
      </c>
      <c r="C111" s="4">
        <v>52.327464999999997</v>
      </c>
      <c r="D111" s="4"/>
      <c r="E111" s="4">
        <v>2.0293139999999998</v>
      </c>
      <c r="F111" s="4"/>
      <c r="G111" s="4">
        <v>18.496313000000001</v>
      </c>
      <c r="H111" s="4">
        <v>0.40534999999999999</v>
      </c>
      <c r="I111" s="4">
        <v>23.774328000000001</v>
      </c>
      <c r="J111" s="4">
        <v>1.7291810000000001</v>
      </c>
      <c r="L111" s="4">
        <v>98.770827999999995</v>
      </c>
      <c r="M111" s="8">
        <f t="shared" si="21"/>
        <v>67.327829004225521</v>
      </c>
      <c r="N111" s="8">
        <f t="shared" si="22"/>
        <v>29.387155596514212</v>
      </c>
      <c r="O111" s="8">
        <f t="shared" si="23"/>
        <v>3.2850153992602533</v>
      </c>
      <c r="P111" s="6">
        <f t="shared" si="24"/>
        <v>69.353292566488861</v>
      </c>
      <c r="Q111" s="8"/>
      <c r="R111" s="8"/>
    </row>
    <row r="112" spans="1:18" x14ac:dyDescent="0.3">
      <c r="A112" s="4" t="s">
        <v>36</v>
      </c>
      <c r="B112" s="29">
        <v>112.7</v>
      </c>
      <c r="C112" s="4">
        <v>52.809421999999998</v>
      </c>
      <c r="D112" s="4"/>
      <c r="E112" s="4">
        <v>1.7185589999999999</v>
      </c>
      <c r="F112" s="4"/>
      <c r="G112" s="4">
        <v>18.138817</v>
      </c>
      <c r="H112" s="4">
        <v>0.41665400000000002</v>
      </c>
      <c r="I112" s="4">
        <v>24.129332999999999</v>
      </c>
      <c r="J112" s="4">
        <v>1.726286</v>
      </c>
      <c r="L112" s="4">
        <v>98.943580999999995</v>
      </c>
      <c r="M112" s="8">
        <f t="shared" si="21"/>
        <v>68.039349313601079</v>
      </c>
      <c r="N112" s="8">
        <f t="shared" si="22"/>
        <v>28.695237236433897</v>
      </c>
      <c r="O112" s="8">
        <f t="shared" si="23"/>
        <v>3.2654134499650227</v>
      </c>
      <c r="P112" s="6">
        <f t="shared" si="24"/>
        <v>70.078263392716238</v>
      </c>
      <c r="Q112" s="8"/>
      <c r="R112" s="8"/>
    </row>
    <row r="113" spans="1:18" x14ac:dyDescent="0.3">
      <c r="A113" s="4" t="s">
        <v>36</v>
      </c>
      <c r="B113" s="29">
        <v>131.6</v>
      </c>
      <c r="C113" s="4">
        <v>52.684097000000001</v>
      </c>
      <c r="D113" s="4"/>
      <c r="E113" s="4">
        <v>1.9262919999999999</v>
      </c>
      <c r="F113" s="4"/>
      <c r="G113" s="4">
        <v>17.599523999999999</v>
      </c>
      <c r="H113" s="4">
        <v>0.40113100000000002</v>
      </c>
      <c r="I113" s="4">
        <v>24.260909999999999</v>
      </c>
      <c r="J113" s="4">
        <v>1.9490769999999999</v>
      </c>
      <c r="L113" s="4">
        <v>98.834061000000005</v>
      </c>
      <c r="M113" s="8">
        <f t="shared" si="21"/>
        <v>68.451920866695076</v>
      </c>
      <c r="N113" s="8">
        <f t="shared" si="22"/>
        <v>27.858998535485462</v>
      </c>
      <c r="O113" s="8">
        <f t="shared" si="23"/>
        <v>3.6890805978194536</v>
      </c>
      <c r="P113" s="6">
        <f t="shared" si="24"/>
        <v>70.819795752501989</v>
      </c>
      <c r="Q113" s="8"/>
      <c r="R113" s="8"/>
    </row>
    <row r="114" spans="1:18" x14ac:dyDescent="0.3">
      <c r="A114" s="4" t="s">
        <v>36</v>
      </c>
      <c r="B114" s="29" t="s">
        <v>71</v>
      </c>
      <c r="C114" s="4">
        <v>52.143326000000002</v>
      </c>
      <c r="D114" s="4"/>
      <c r="E114" s="4">
        <v>1.9549350000000001</v>
      </c>
      <c r="F114" s="4"/>
      <c r="G114" s="4">
        <v>18.290457</v>
      </c>
      <c r="H114" s="4">
        <v>0.41305500000000001</v>
      </c>
      <c r="I114" s="4">
        <v>23.697626</v>
      </c>
      <c r="J114" s="4">
        <v>1.868438</v>
      </c>
      <c r="L114" s="4">
        <v>98.368988000000002</v>
      </c>
      <c r="M114" s="8">
        <f t="shared" si="21"/>
        <v>67.298866978734978</v>
      </c>
      <c r="N114" s="8">
        <f t="shared" si="22"/>
        <v>29.141606795853015</v>
      </c>
      <c r="O114" s="8">
        <f t="shared" si="23"/>
        <v>3.5595262254120019</v>
      </c>
      <c r="P114" s="6">
        <f t="shared" si="24"/>
        <v>69.522227815481386</v>
      </c>
      <c r="Q114" s="8"/>
      <c r="R114" s="8"/>
    </row>
    <row r="115" spans="1:18" x14ac:dyDescent="0.3">
      <c r="M115" s="8">
        <f>AVERAGE(M106:M114)</f>
        <v>67.79752303247308</v>
      </c>
      <c r="N115" s="8">
        <f>STDEV(M106:M114)</f>
        <v>0.4076689890485698</v>
      </c>
    </row>
    <row r="116" spans="1:18" x14ac:dyDescent="0.3">
      <c r="A116" s="11" t="s">
        <v>39</v>
      </c>
    </row>
    <row r="117" spans="1:18" x14ac:dyDescent="0.3">
      <c r="A117" s="1" t="s">
        <v>38</v>
      </c>
      <c r="C117" s="10">
        <v>0.82051099999999999</v>
      </c>
      <c r="D117" s="10">
        <v>1.322311</v>
      </c>
      <c r="E117" s="10">
        <v>8.5095299999999998</v>
      </c>
      <c r="F117" s="10">
        <v>0.14983199999999999</v>
      </c>
      <c r="G117" s="10">
        <v>0.14383799999999999</v>
      </c>
      <c r="H117" s="10">
        <v>16.348516</v>
      </c>
      <c r="I117" s="10">
        <v>16.225104999999999</v>
      </c>
      <c r="J117" s="10">
        <v>50.272086999999999</v>
      </c>
      <c r="K117" s="10">
        <v>6.2733949999999998</v>
      </c>
      <c r="L117" s="10">
        <v>100.06512499999999</v>
      </c>
      <c r="M117" s="10">
        <f t="shared" ref="M117:M122" si="25">I117/40.31/(I117/40.31+K117/71.85)*100</f>
        <v>82.174618289632164</v>
      </c>
    </row>
    <row r="118" spans="1:18" x14ac:dyDescent="0.3">
      <c r="A118" s="1" t="s">
        <v>38</v>
      </c>
      <c r="C118" s="10">
        <v>0.82286199999999998</v>
      </c>
      <c r="D118" s="10">
        <v>1.2004870000000001</v>
      </c>
      <c r="E118" s="10">
        <v>8.5498619999999992</v>
      </c>
      <c r="F118" s="10">
        <v>0.13147800000000001</v>
      </c>
      <c r="G118" s="10">
        <v>0.15070700000000001</v>
      </c>
      <c r="H118" s="10">
        <v>16.141725999999998</v>
      </c>
      <c r="I118" s="10">
        <v>16.144971999999999</v>
      </c>
      <c r="J118" s="10">
        <v>50.546802999999997</v>
      </c>
      <c r="K118" s="10">
        <v>6.263172</v>
      </c>
      <c r="L118" s="10">
        <v>99.952056999999996</v>
      </c>
      <c r="M118" s="10">
        <f t="shared" si="25"/>
        <v>82.125932900489886</v>
      </c>
    </row>
    <row r="119" spans="1:18" x14ac:dyDescent="0.3">
      <c r="A119" s="1" t="s">
        <v>38</v>
      </c>
      <c r="C119" s="10">
        <v>0.81994</v>
      </c>
      <c r="D119" s="10">
        <v>1.2733270000000001</v>
      </c>
      <c r="E119" s="10">
        <v>8.4315700000000007</v>
      </c>
      <c r="F119" s="10">
        <v>0.128418</v>
      </c>
      <c r="G119" s="10">
        <v>0.14376900000000001</v>
      </c>
      <c r="H119" s="10">
        <v>16.060772</v>
      </c>
      <c r="I119" s="10">
        <v>16.167435000000001</v>
      </c>
      <c r="J119" s="10">
        <v>50.306579999999997</v>
      </c>
      <c r="K119" s="10">
        <v>6.2690830000000002</v>
      </c>
      <c r="L119" s="10">
        <v>99.600898999999998</v>
      </c>
      <c r="M119" s="10">
        <f t="shared" si="25"/>
        <v>82.13249413932185</v>
      </c>
    </row>
    <row r="120" spans="1:18" x14ac:dyDescent="0.3">
      <c r="A120" s="1" t="s">
        <v>38</v>
      </c>
      <c r="C120" s="10">
        <v>0.81973300000000004</v>
      </c>
      <c r="D120" s="10">
        <v>1.2432730000000001</v>
      </c>
      <c r="E120" s="10">
        <v>8.5001940000000005</v>
      </c>
      <c r="F120" s="10">
        <v>0.13614899999999999</v>
      </c>
      <c r="G120" s="10">
        <v>0.11853</v>
      </c>
      <c r="H120" s="10">
        <v>16.084727999999998</v>
      </c>
      <c r="I120" s="10">
        <v>16.143395999999999</v>
      </c>
      <c r="J120" s="10">
        <v>50.351517000000001</v>
      </c>
      <c r="K120" s="10">
        <v>6.3031889999999997</v>
      </c>
      <c r="L120" s="10">
        <v>99.700705999999997</v>
      </c>
      <c r="M120" s="10">
        <f t="shared" si="25"/>
        <v>82.030811554753782</v>
      </c>
    </row>
    <row r="121" spans="1:18" x14ac:dyDescent="0.3">
      <c r="A121" s="1" t="s">
        <v>38</v>
      </c>
      <c r="C121" s="10">
        <v>0.815446</v>
      </c>
      <c r="D121" s="10">
        <v>1.2514959999999999</v>
      </c>
      <c r="E121" s="10">
        <v>8.5805670000000003</v>
      </c>
      <c r="F121" s="10">
        <v>0.14965700000000001</v>
      </c>
      <c r="G121" s="10">
        <v>0.15423999999999999</v>
      </c>
      <c r="H121" s="10">
        <v>16.056753</v>
      </c>
      <c r="I121" s="10">
        <v>16.246016000000001</v>
      </c>
      <c r="J121" s="10">
        <v>50.137894000000003</v>
      </c>
      <c r="K121" s="10">
        <v>6.3353390000000003</v>
      </c>
      <c r="L121" s="10">
        <v>99.727401999999998</v>
      </c>
      <c r="M121" s="10">
        <f t="shared" si="25"/>
        <v>82.049215246293798</v>
      </c>
    </row>
    <row r="122" spans="1:18" x14ac:dyDescent="0.3">
      <c r="A122" s="1" t="s">
        <v>38</v>
      </c>
      <c r="C122" s="10">
        <v>0.82528299999999999</v>
      </c>
      <c r="D122" s="10">
        <v>1.264197</v>
      </c>
      <c r="E122" s="10">
        <v>8.6087589999999992</v>
      </c>
      <c r="F122" s="10">
        <v>0.13211100000000001</v>
      </c>
      <c r="G122" s="10">
        <v>0.14194100000000001</v>
      </c>
      <c r="H122" s="10">
        <v>16.203955000000001</v>
      </c>
      <c r="I122" s="10">
        <v>16.224115000000001</v>
      </c>
      <c r="J122" s="10">
        <v>50.190753999999998</v>
      </c>
      <c r="K122" s="10">
        <v>6.3454519999999999</v>
      </c>
      <c r="L122" s="10">
        <v>99.936554000000001</v>
      </c>
      <c r="M122" s="10">
        <f t="shared" si="25"/>
        <v>82.005813612659139</v>
      </c>
    </row>
    <row r="123" spans="1:18" x14ac:dyDescent="0.3">
      <c r="A123" s="1" t="s">
        <v>40</v>
      </c>
      <c r="C123" s="7">
        <f t="shared" ref="C123:H123" si="26">AVERAGE(C117:C122)</f>
        <v>0.82062916666666652</v>
      </c>
      <c r="D123" s="7">
        <f t="shared" si="26"/>
        <v>1.2591818333333333</v>
      </c>
      <c r="E123" s="7">
        <f t="shared" si="26"/>
        <v>8.5300803333333342</v>
      </c>
      <c r="F123" s="7">
        <f t="shared" si="26"/>
        <v>0.13794083333333332</v>
      </c>
      <c r="G123" s="7">
        <f t="shared" si="26"/>
        <v>0.14217083333333333</v>
      </c>
      <c r="H123" s="7">
        <f t="shared" si="26"/>
        <v>16.14940833333333</v>
      </c>
      <c r="I123" s="7">
        <f t="shared" ref="I123:M123" si="27">AVERAGE(I117:I122)</f>
        <v>16.191839833333329</v>
      </c>
      <c r="J123" s="7">
        <f t="shared" si="27"/>
        <v>50.300939166666673</v>
      </c>
      <c r="K123" s="7">
        <f t="shared" si="27"/>
        <v>6.2982716666666674</v>
      </c>
      <c r="L123" s="7">
        <f t="shared" si="27"/>
        <v>99.830457166666648</v>
      </c>
      <c r="M123" s="7">
        <f t="shared" si="27"/>
        <v>82.086480957191768</v>
      </c>
    </row>
    <row r="124" spans="1:18" ht="15" thickBot="1" x14ac:dyDescent="0.35">
      <c r="A124" s="15" t="s">
        <v>41</v>
      </c>
      <c r="B124" s="24"/>
      <c r="C124" s="16">
        <f t="shared" ref="C124:H124" si="28">STDEV(C117:C122)/C123*100</f>
        <v>0.40342435384874409</v>
      </c>
      <c r="D124" s="16">
        <f t="shared" si="28"/>
        <v>3.1702616045250291</v>
      </c>
      <c r="E124" s="16">
        <f t="shared" si="28"/>
        <v>0.74422306105984781</v>
      </c>
      <c r="F124" s="16">
        <f t="shared" si="28"/>
        <v>6.8646046572574893</v>
      </c>
      <c r="G124" s="16">
        <f t="shared" si="28"/>
        <v>8.8009925515133691</v>
      </c>
      <c r="H124" s="16">
        <f t="shared" si="28"/>
        <v>0.69674062166182371</v>
      </c>
      <c r="I124" s="16">
        <f t="shared" ref="I124:M124" si="29">STDEV(I117:I122)/I123*100</f>
        <v>0.27925008223112313</v>
      </c>
      <c r="J124" s="16">
        <f t="shared" si="29"/>
        <v>0.28477634957053194</v>
      </c>
      <c r="K124" s="16">
        <f t="shared" si="29"/>
        <v>0.56479560906299742</v>
      </c>
      <c r="L124" s="16">
        <f t="shared" si="29"/>
        <v>0.17989605522471183</v>
      </c>
      <c r="M124" s="16">
        <f t="shared" si="29"/>
        <v>8.1606495841283516E-2</v>
      </c>
      <c r="N124" s="17"/>
      <c r="O124" s="17"/>
      <c r="P124" s="18"/>
    </row>
    <row r="125" spans="1:18" ht="33" customHeight="1" x14ac:dyDescent="0.3">
      <c r="A125" s="30" t="s">
        <v>77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</sheetData>
  <sortState xmlns:xlrd2="http://schemas.microsoft.com/office/spreadsheetml/2017/richdata2" ref="A4:R66">
    <sortCondition ref="B4:B66"/>
  </sortState>
  <mergeCells count="1">
    <mergeCell ref="A125:P12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Rowe</dc:creator>
  <cp:lastModifiedBy>Michael Rowe</cp:lastModifiedBy>
  <dcterms:created xsi:type="dcterms:W3CDTF">2020-10-14T21:13:09Z</dcterms:created>
  <dcterms:modified xsi:type="dcterms:W3CDTF">2021-03-26T23:43:54Z</dcterms:modified>
</cp:coreProperties>
</file>