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s\PhD\Straight_anchors\"/>
    </mc:Choice>
  </mc:AlternateContent>
  <bookViews>
    <workbookView xWindow="0" yWindow="0" windowWidth="28800" windowHeight="14385" tabRatio="907"/>
  </bookViews>
  <sheets>
    <sheet name="Fibre rupture all" sheetId="11" r:id="rId1"/>
  </sheets>
  <calcPr calcId="152511"/>
</workbook>
</file>

<file path=xl/calcChain.xml><?xml version="1.0" encoding="utf-8"?>
<calcChain xmlns="http://schemas.openxmlformats.org/spreadsheetml/2006/main">
  <c r="K3" i="11" l="1"/>
  <c r="K4" i="11"/>
  <c r="K5" i="11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2" i="11"/>
  <c r="E50" i="11" l="1"/>
  <c r="H50" i="11" s="1"/>
  <c r="T50" i="11"/>
  <c r="E34" i="11"/>
  <c r="H34" i="11" s="1"/>
  <c r="T34" i="11"/>
  <c r="E18" i="11"/>
  <c r="H18" i="11" s="1"/>
  <c r="T18" i="11"/>
  <c r="V18" i="11" s="1"/>
  <c r="E73" i="11"/>
  <c r="H73" i="11" s="1"/>
  <c r="T73" i="11"/>
  <c r="V73" i="11" s="1"/>
  <c r="E57" i="11"/>
  <c r="H57" i="11" s="1"/>
  <c r="T57" i="11"/>
  <c r="V57" i="11" s="1"/>
  <c r="E41" i="11"/>
  <c r="H41" i="11" s="1"/>
  <c r="T41" i="11"/>
  <c r="V41" i="11" s="1"/>
  <c r="E25" i="11"/>
  <c r="H25" i="11" s="1"/>
  <c r="T25" i="11"/>
  <c r="V25" i="11" s="1"/>
  <c r="E17" i="11"/>
  <c r="H17" i="11" s="1"/>
  <c r="T17" i="11"/>
  <c r="V17" i="11" s="1"/>
  <c r="E9" i="11"/>
  <c r="H9" i="11" s="1"/>
  <c r="T9" i="11"/>
  <c r="V9" i="11" s="1"/>
  <c r="E72" i="11"/>
  <c r="H72" i="11" s="1"/>
  <c r="T72" i="11"/>
  <c r="V72" i="11" s="1"/>
  <c r="E64" i="11"/>
  <c r="H64" i="11" s="1"/>
  <c r="T64" i="11"/>
  <c r="V64" i="11" s="1"/>
  <c r="E56" i="11"/>
  <c r="H56" i="11" s="1"/>
  <c r="T56" i="11"/>
  <c r="V56" i="11" s="1"/>
  <c r="E48" i="11"/>
  <c r="H48" i="11" s="1"/>
  <c r="T48" i="11"/>
  <c r="E40" i="11"/>
  <c r="H40" i="11" s="1"/>
  <c r="T40" i="11"/>
  <c r="V40" i="11" s="1"/>
  <c r="E32" i="11"/>
  <c r="H32" i="11" s="1"/>
  <c r="T32" i="11"/>
  <c r="V32" i="11" s="1"/>
  <c r="E24" i="11"/>
  <c r="H24" i="11" s="1"/>
  <c r="T24" i="11"/>
  <c r="V24" i="11" s="1"/>
  <c r="E16" i="11"/>
  <c r="H16" i="11" s="1"/>
  <c r="T16" i="11"/>
  <c r="V16" i="11" s="1"/>
  <c r="E8" i="11"/>
  <c r="H8" i="11" s="1"/>
  <c r="T8" i="11"/>
  <c r="V8" i="11" s="1"/>
  <c r="E71" i="11"/>
  <c r="H71" i="11" s="1"/>
  <c r="T71" i="11"/>
  <c r="V71" i="11" s="1"/>
  <c r="E63" i="11"/>
  <c r="H63" i="11" s="1"/>
  <c r="T63" i="11"/>
  <c r="V63" i="11" s="1"/>
  <c r="E55" i="11"/>
  <c r="H55" i="11" s="1"/>
  <c r="T55" i="11"/>
  <c r="V55" i="11" s="1"/>
  <c r="E47" i="11"/>
  <c r="H47" i="11" s="1"/>
  <c r="T47" i="11"/>
  <c r="V47" i="11" s="1"/>
  <c r="E39" i="11"/>
  <c r="H39" i="11" s="1"/>
  <c r="T39" i="11"/>
  <c r="V39" i="11" s="1"/>
  <c r="E31" i="11"/>
  <c r="H31" i="11" s="1"/>
  <c r="T31" i="11"/>
  <c r="V31" i="11" s="1"/>
  <c r="E23" i="11"/>
  <c r="H23" i="11" s="1"/>
  <c r="T23" i="11"/>
  <c r="V23" i="11" s="1"/>
  <c r="E15" i="11"/>
  <c r="H15" i="11" s="1"/>
  <c r="T15" i="11"/>
  <c r="V15" i="11" s="1"/>
  <c r="E7" i="11"/>
  <c r="H7" i="11" s="1"/>
  <c r="T7" i="11"/>
  <c r="V7" i="11" s="1"/>
  <c r="E2" i="11"/>
  <c r="H2" i="11" s="1"/>
  <c r="T2" i="11"/>
  <c r="V2" i="11" s="1"/>
  <c r="E26" i="11"/>
  <c r="H26" i="11" s="1"/>
  <c r="T26" i="11"/>
  <c r="V26" i="11" s="1"/>
  <c r="E62" i="11"/>
  <c r="H62" i="11" s="1"/>
  <c r="T62" i="11"/>
  <c r="V62" i="11" s="1"/>
  <c r="E6" i="11"/>
  <c r="H6" i="11" s="1"/>
  <c r="T6" i="11"/>
  <c r="V6" i="11" s="1"/>
  <c r="E66" i="11"/>
  <c r="H66" i="11" s="1"/>
  <c r="T66" i="11"/>
  <c r="V66" i="11" s="1"/>
  <c r="E58" i="11"/>
  <c r="H58" i="11" s="1"/>
  <c r="T58" i="11"/>
  <c r="V58" i="11" s="1"/>
  <c r="E42" i="11"/>
  <c r="H42" i="11" s="1"/>
  <c r="T42" i="11"/>
  <c r="E10" i="11"/>
  <c r="H10" i="11" s="1"/>
  <c r="T10" i="11"/>
  <c r="V10" i="11" s="1"/>
  <c r="E65" i="11"/>
  <c r="H65" i="11" s="1"/>
  <c r="T65" i="11"/>
  <c r="V65" i="11" s="1"/>
  <c r="E49" i="11"/>
  <c r="H49" i="11" s="1"/>
  <c r="T49" i="11"/>
  <c r="V49" i="11" s="1"/>
  <c r="E33" i="11"/>
  <c r="H33" i="11" s="1"/>
  <c r="T33" i="11"/>
  <c r="E70" i="11"/>
  <c r="H70" i="11" s="1"/>
  <c r="T70" i="11"/>
  <c r="V70" i="11" s="1"/>
  <c r="E54" i="11"/>
  <c r="H54" i="11" s="1"/>
  <c r="T54" i="11"/>
  <c r="V54" i="11" s="1"/>
  <c r="E46" i="11"/>
  <c r="H46" i="11" s="1"/>
  <c r="T46" i="11"/>
  <c r="V46" i="11" s="1"/>
  <c r="E38" i="11"/>
  <c r="H38" i="11" s="1"/>
  <c r="T38" i="11"/>
  <c r="V38" i="11" s="1"/>
  <c r="E30" i="11"/>
  <c r="H30" i="11" s="1"/>
  <c r="T30" i="11"/>
  <c r="V30" i="11" s="1"/>
  <c r="E22" i="11"/>
  <c r="H22" i="11" s="1"/>
  <c r="T22" i="11"/>
  <c r="V22" i="11" s="1"/>
  <c r="E14" i="11"/>
  <c r="H14" i="11" s="1"/>
  <c r="T14" i="11"/>
  <c r="V14" i="11" s="1"/>
  <c r="E69" i="11"/>
  <c r="H69" i="11" s="1"/>
  <c r="T69" i="11"/>
  <c r="V69" i="11" s="1"/>
  <c r="E61" i="11"/>
  <c r="H61" i="11" s="1"/>
  <c r="T61" i="11"/>
  <c r="V61" i="11" s="1"/>
  <c r="E53" i="11"/>
  <c r="H53" i="11" s="1"/>
  <c r="T53" i="11"/>
  <c r="V53" i="11" s="1"/>
  <c r="E45" i="11"/>
  <c r="H45" i="11" s="1"/>
  <c r="T45" i="11"/>
  <c r="V45" i="11" s="1"/>
  <c r="E37" i="11"/>
  <c r="H37" i="11" s="1"/>
  <c r="T37" i="11"/>
  <c r="V37" i="11" s="1"/>
  <c r="E29" i="11"/>
  <c r="H29" i="11" s="1"/>
  <c r="T29" i="11"/>
  <c r="V29" i="11" s="1"/>
  <c r="E21" i="11"/>
  <c r="H21" i="11" s="1"/>
  <c r="T21" i="11"/>
  <c r="V21" i="11" s="1"/>
  <c r="E13" i="11"/>
  <c r="H13" i="11" s="1"/>
  <c r="T13" i="11"/>
  <c r="V13" i="11" s="1"/>
  <c r="E5" i="11"/>
  <c r="H5" i="11" s="1"/>
  <c r="T5" i="11"/>
  <c r="V5" i="11" s="1"/>
  <c r="E68" i="11"/>
  <c r="H68" i="11" s="1"/>
  <c r="T68" i="11"/>
  <c r="V68" i="11" s="1"/>
  <c r="E60" i="11"/>
  <c r="H60" i="11" s="1"/>
  <c r="T60" i="11"/>
  <c r="V60" i="11" s="1"/>
  <c r="E52" i="11"/>
  <c r="H52" i="11" s="1"/>
  <c r="T52" i="11"/>
  <c r="V52" i="11" s="1"/>
  <c r="E44" i="11"/>
  <c r="H44" i="11" s="1"/>
  <c r="T44" i="11"/>
  <c r="V44" i="11" s="1"/>
  <c r="E36" i="11"/>
  <c r="H36" i="11" s="1"/>
  <c r="T36" i="11"/>
  <c r="V36" i="11" s="1"/>
  <c r="E28" i="11"/>
  <c r="H28" i="11" s="1"/>
  <c r="T28" i="11"/>
  <c r="V28" i="11" s="1"/>
  <c r="E20" i="11"/>
  <c r="H20" i="11" s="1"/>
  <c r="T20" i="11"/>
  <c r="V20" i="11" s="1"/>
  <c r="E12" i="11"/>
  <c r="H12" i="11" s="1"/>
  <c r="T12" i="11"/>
  <c r="V12" i="11" s="1"/>
  <c r="E4" i="11"/>
  <c r="H4" i="11" s="1"/>
  <c r="T4" i="11"/>
  <c r="V4" i="11" s="1"/>
  <c r="E67" i="11"/>
  <c r="H67" i="11" s="1"/>
  <c r="T67" i="11"/>
  <c r="V67" i="11" s="1"/>
  <c r="E59" i="11"/>
  <c r="H59" i="11" s="1"/>
  <c r="T59" i="11"/>
  <c r="E51" i="11"/>
  <c r="H51" i="11" s="1"/>
  <c r="T51" i="11"/>
  <c r="V51" i="11" s="1"/>
  <c r="E43" i="11"/>
  <c r="H43" i="11" s="1"/>
  <c r="T43" i="11"/>
  <c r="V43" i="11" s="1"/>
  <c r="E35" i="11"/>
  <c r="H35" i="11" s="1"/>
  <c r="T35" i="11"/>
  <c r="V35" i="11" s="1"/>
  <c r="E27" i="11"/>
  <c r="H27" i="11" s="1"/>
  <c r="T27" i="11"/>
  <c r="V27" i="11" s="1"/>
  <c r="E19" i="11"/>
  <c r="H19" i="11" s="1"/>
  <c r="T19" i="11"/>
  <c r="V19" i="11" s="1"/>
  <c r="E11" i="11"/>
  <c r="H11" i="11" s="1"/>
  <c r="T11" i="11"/>
  <c r="V11" i="11" s="1"/>
  <c r="E3" i="11"/>
  <c r="H3" i="11" s="1"/>
  <c r="T3" i="11"/>
  <c r="V3" i="11" s="1"/>
  <c r="V33" i="11"/>
  <c r="V34" i="11"/>
  <c r="V42" i="11"/>
  <c r="V48" i="11"/>
  <c r="V50" i="11"/>
  <c r="V59" i="11"/>
  <c r="U61" i="11" l="1"/>
  <c r="U43" i="11"/>
  <c r="U3" i="11"/>
  <c r="U57" i="11"/>
  <c r="U41" i="11"/>
  <c r="U9" i="11"/>
  <c r="U48" i="11"/>
  <c r="U24" i="11"/>
  <c r="U8" i="11"/>
  <c r="U23" i="11"/>
  <c r="U22" i="11"/>
  <c r="U21" i="11"/>
  <c r="U73" i="11"/>
  <c r="U25" i="11"/>
  <c r="U72" i="11"/>
  <c r="U56" i="11"/>
  <c r="U40" i="11"/>
  <c r="U16" i="11"/>
  <c r="U55" i="11"/>
  <c r="U38" i="11"/>
  <c r="U6" i="11"/>
  <c r="U70" i="11"/>
  <c r="U35" i="11"/>
  <c r="U64" i="11"/>
  <c r="U65" i="11"/>
  <c r="U49" i="11"/>
  <c r="U33" i="11"/>
  <c r="U30" i="11"/>
  <c r="U29" i="11"/>
  <c r="U15" i="11"/>
  <c r="U62" i="11"/>
  <c r="U14" i="11"/>
  <c r="U53" i="11"/>
  <c r="U32" i="11"/>
  <c r="U51" i="11"/>
  <c r="U13" i="11"/>
  <c r="U67" i="11"/>
  <c r="U46" i="11"/>
  <c r="U12" i="11"/>
  <c r="U63" i="11"/>
  <c r="U47" i="11"/>
  <c r="U31" i="11"/>
  <c r="U45" i="11"/>
  <c r="U28" i="11"/>
  <c r="U44" i="11"/>
  <c r="U27" i="11"/>
  <c r="U11" i="11"/>
  <c r="U60" i="11"/>
  <c r="U5" i="11"/>
  <c r="U68" i="11"/>
  <c r="U52" i="11"/>
  <c r="U36" i="11"/>
  <c r="U20" i="11"/>
  <c r="U4" i="11"/>
  <c r="U59" i="11"/>
  <c r="U17" i="11"/>
  <c r="U69" i="11"/>
  <c r="U2" i="11"/>
  <c r="U54" i="11"/>
  <c r="U37" i="11"/>
  <c r="U19" i="11"/>
  <c r="U71" i="11"/>
  <c r="U39" i="11"/>
  <c r="U7" i="11"/>
  <c r="U66" i="11"/>
  <c r="U58" i="11"/>
  <c r="U50" i="11"/>
  <c r="U42" i="11"/>
  <c r="U34" i="11"/>
  <c r="U26" i="11"/>
  <c r="U18" i="11"/>
  <c r="U10" i="11"/>
  <c r="D14" i="11" l="1"/>
  <c r="D20" i="11"/>
  <c r="F20" i="11"/>
  <c r="D19" i="11"/>
  <c r="F19" i="11"/>
  <c r="F14" i="11"/>
  <c r="I19" i="11" l="1"/>
  <c r="G19" i="11"/>
  <c r="I20" i="11"/>
  <c r="G20" i="11"/>
  <c r="I14" i="11"/>
  <c r="G14" i="11"/>
  <c r="F13" i="11" l="1"/>
  <c r="F12" i="11"/>
  <c r="D13" i="11"/>
  <c r="D12" i="11"/>
  <c r="F8" i="11"/>
  <c r="D8" i="11"/>
  <c r="F7" i="11"/>
  <c r="D7" i="11"/>
  <c r="D6" i="11"/>
  <c r="F6" i="11"/>
  <c r="I12" i="11" l="1"/>
  <c r="G12" i="11"/>
  <c r="I7" i="11"/>
  <c r="G7" i="11"/>
  <c r="I6" i="11"/>
  <c r="G6" i="11"/>
  <c r="I13" i="11"/>
  <c r="G13" i="11"/>
  <c r="I8" i="11"/>
  <c r="G8" i="11"/>
  <c r="D18" i="11" l="1"/>
  <c r="D17" i="11"/>
  <c r="D16" i="11"/>
  <c r="D15" i="11"/>
  <c r="F18" i="11"/>
  <c r="F17" i="11"/>
  <c r="F16" i="11"/>
  <c r="F15" i="11"/>
  <c r="I17" i="11" l="1"/>
  <c r="G17" i="11"/>
  <c r="I18" i="11"/>
  <c r="G18" i="11"/>
  <c r="I16" i="11"/>
  <c r="G16" i="11"/>
  <c r="I15" i="11"/>
  <c r="G15" i="11"/>
  <c r="F43" i="11"/>
  <c r="F44" i="11"/>
  <c r="D43" i="11"/>
  <c r="D44" i="11"/>
  <c r="I44" i="11" l="1"/>
  <c r="G44" i="11"/>
  <c r="I43" i="11"/>
  <c r="G43" i="11"/>
  <c r="F3" i="11"/>
  <c r="F4" i="11"/>
  <c r="F5" i="11"/>
  <c r="D3" i="11"/>
  <c r="D4" i="11"/>
  <c r="D5" i="11"/>
  <c r="F10" i="11"/>
  <c r="F11" i="11"/>
  <c r="D10" i="11"/>
  <c r="D11" i="11"/>
  <c r="I3" i="11" l="1"/>
  <c r="G3" i="11"/>
  <c r="I10" i="11"/>
  <c r="G10" i="11"/>
  <c r="I11" i="11"/>
  <c r="G11" i="11"/>
  <c r="I4" i="11"/>
  <c r="G4" i="11"/>
  <c r="I5" i="11"/>
  <c r="G5" i="11"/>
  <c r="F2" i="11" l="1"/>
  <c r="F9" i="11"/>
  <c r="D2" i="11"/>
  <c r="D9" i="11"/>
  <c r="I9" i="11" l="1"/>
  <c r="G9" i="11"/>
  <c r="I2" i="11"/>
  <c r="G2" i="11"/>
  <c r="D41" i="11" l="1"/>
  <c r="F41" i="11"/>
  <c r="I41" i="11" l="1"/>
  <c r="G41" i="11"/>
  <c r="F40" i="11"/>
  <c r="D40" i="11"/>
  <c r="I40" i="11" l="1"/>
  <c r="G40" i="11"/>
  <c r="F42" i="11"/>
  <c r="D42" i="11"/>
  <c r="I42" i="11" l="1"/>
  <c r="G42" i="11"/>
  <c r="D33" i="11"/>
  <c r="F33" i="11"/>
  <c r="D34" i="11"/>
  <c r="F34" i="11"/>
  <c r="D35" i="11"/>
  <c r="F35" i="11"/>
  <c r="I33" i="11" l="1"/>
  <c r="G33" i="11"/>
  <c r="I34" i="11"/>
  <c r="G34" i="11"/>
  <c r="I35" i="11"/>
  <c r="G35" i="11"/>
  <c r="F38" i="11"/>
  <c r="F39" i="11"/>
  <c r="D38" i="11"/>
  <c r="D39" i="11"/>
  <c r="I39" i="11" l="1"/>
  <c r="G39" i="11"/>
  <c r="I38" i="11"/>
  <c r="G38" i="11"/>
  <c r="D36" i="11" l="1"/>
  <c r="F36" i="11"/>
  <c r="D37" i="11"/>
  <c r="F37" i="11"/>
  <c r="I36" i="11" l="1"/>
  <c r="G36" i="11"/>
  <c r="I37" i="11"/>
  <c r="G37" i="11"/>
  <c r="D32" i="11" l="1"/>
  <c r="F32" i="11"/>
  <c r="I32" i="11" l="1"/>
  <c r="G32" i="11"/>
  <c r="D31" i="11"/>
  <c r="F31" i="11"/>
  <c r="D45" i="11"/>
  <c r="F45" i="11"/>
  <c r="I31" i="11" l="1"/>
  <c r="G31" i="11"/>
  <c r="I45" i="11"/>
  <c r="G45" i="11"/>
  <c r="F73" i="11" l="1"/>
  <c r="D73" i="11"/>
  <c r="F72" i="11"/>
  <c r="D72" i="11"/>
  <c r="F71" i="11"/>
  <c r="D71" i="11"/>
  <c r="F70" i="11"/>
  <c r="D70" i="11"/>
  <c r="F69" i="11"/>
  <c r="D69" i="11"/>
  <c r="F68" i="11"/>
  <c r="D68" i="11"/>
  <c r="F67" i="11"/>
  <c r="D67" i="11"/>
  <c r="F66" i="11"/>
  <c r="D66" i="11"/>
  <c r="F65" i="11"/>
  <c r="D65" i="11"/>
  <c r="F64" i="11"/>
  <c r="D64" i="11"/>
  <c r="F63" i="11"/>
  <c r="D63" i="11"/>
  <c r="F62" i="11"/>
  <c r="D62" i="11"/>
  <c r="F61" i="11"/>
  <c r="D61" i="11"/>
  <c r="F60" i="11"/>
  <c r="D60" i="11"/>
  <c r="F59" i="11"/>
  <c r="D59" i="11"/>
  <c r="F58" i="11"/>
  <c r="D58" i="11"/>
  <c r="F57" i="11"/>
  <c r="D57" i="11"/>
  <c r="F56" i="11"/>
  <c r="D56" i="11"/>
  <c r="F55" i="11"/>
  <c r="D55" i="11"/>
  <c r="F54" i="11"/>
  <c r="D54" i="11"/>
  <c r="F53" i="11"/>
  <c r="D53" i="11"/>
  <c r="F52" i="11"/>
  <c r="D52" i="11"/>
  <c r="F51" i="11"/>
  <c r="D51" i="11"/>
  <c r="F50" i="11"/>
  <c r="D50" i="11"/>
  <c r="F49" i="11"/>
  <c r="D49" i="11"/>
  <c r="F48" i="11"/>
  <c r="D48" i="11"/>
  <c r="F47" i="11"/>
  <c r="D47" i="11"/>
  <c r="F46" i="11"/>
  <c r="D46" i="11"/>
  <c r="F30" i="11"/>
  <c r="D30" i="11"/>
  <c r="F29" i="11"/>
  <c r="D29" i="11"/>
  <c r="F28" i="11"/>
  <c r="D28" i="11"/>
  <c r="F27" i="11"/>
  <c r="D27" i="11"/>
  <c r="F26" i="11"/>
  <c r="D26" i="11"/>
  <c r="F25" i="11"/>
  <c r="D25" i="11"/>
  <c r="F24" i="11"/>
  <c r="D24" i="11"/>
  <c r="F23" i="11"/>
  <c r="D23" i="11"/>
  <c r="F22" i="11"/>
  <c r="D22" i="11"/>
  <c r="F21" i="11"/>
  <c r="D21" i="11"/>
  <c r="I27" i="11" l="1"/>
  <c r="G27" i="11"/>
  <c r="I62" i="11"/>
  <c r="G62" i="11"/>
  <c r="I66" i="11"/>
  <c r="G66" i="11"/>
  <c r="I70" i="11"/>
  <c r="G70" i="11"/>
  <c r="I50" i="11"/>
  <c r="G50" i="11"/>
  <c r="I28" i="11"/>
  <c r="G28" i="11"/>
  <c r="I47" i="11"/>
  <c r="G47" i="11"/>
  <c r="I51" i="11"/>
  <c r="G51" i="11"/>
  <c r="I55" i="11"/>
  <c r="G55" i="11"/>
  <c r="I59" i="11"/>
  <c r="G59" i="11"/>
  <c r="I63" i="11"/>
  <c r="G63" i="11"/>
  <c r="I67" i="11"/>
  <c r="G67" i="11"/>
  <c r="I71" i="11"/>
  <c r="G71" i="11"/>
  <c r="I46" i="11"/>
  <c r="G46" i="11"/>
  <c r="I24" i="11"/>
  <c r="G24" i="11"/>
  <c r="I21" i="11"/>
  <c r="G21" i="11"/>
  <c r="I29" i="11"/>
  <c r="G29" i="11"/>
  <c r="I52" i="11"/>
  <c r="G52" i="11"/>
  <c r="I56" i="11"/>
  <c r="G56" i="11"/>
  <c r="I60" i="11"/>
  <c r="G60" i="11"/>
  <c r="I64" i="11"/>
  <c r="G64" i="11"/>
  <c r="I68" i="11"/>
  <c r="G68" i="11"/>
  <c r="I72" i="11"/>
  <c r="G72" i="11"/>
  <c r="I23" i="11"/>
  <c r="G23" i="11"/>
  <c r="I58" i="11"/>
  <c r="G58" i="11"/>
  <c r="I25" i="11"/>
  <c r="G25" i="11"/>
  <c r="I48" i="11"/>
  <c r="G48" i="11"/>
  <c r="I54" i="11"/>
  <c r="G54" i="11"/>
  <c r="I22" i="11"/>
  <c r="G22" i="11"/>
  <c r="I26" i="11"/>
  <c r="G26" i="11"/>
  <c r="I30" i="11"/>
  <c r="G30" i="11"/>
  <c r="I49" i="11"/>
  <c r="G49" i="11"/>
  <c r="I53" i="11"/>
  <c r="G53" i="11"/>
  <c r="I57" i="11"/>
  <c r="G57" i="11"/>
  <c r="I61" i="11"/>
  <c r="G61" i="11"/>
  <c r="I65" i="11"/>
  <c r="G65" i="11"/>
  <c r="I69" i="11"/>
  <c r="G69" i="11"/>
  <c r="I73" i="11"/>
  <c r="G73" i="11"/>
</calcChain>
</file>

<file path=xl/sharedStrings.xml><?xml version="1.0" encoding="utf-8"?>
<sst xmlns="http://schemas.openxmlformats.org/spreadsheetml/2006/main" count="203" uniqueCount="106">
  <si>
    <t>Angle Alfa</t>
  </si>
  <si>
    <t>Hole diameter (mm)</t>
  </si>
  <si>
    <t>Manufacturer Tensile Strength (MPa)</t>
  </si>
  <si>
    <t>Breaking Load (kN)</t>
  </si>
  <si>
    <t>Failure Mode</t>
  </si>
  <si>
    <t>Fan Length (mm)</t>
  </si>
  <si>
    <t>Fan Width (mm)</t>
  </si>
  <si>
    <t>Real Tensile Strength (MPa)</t>
  </si>
  <si>
    <t>Concrete Comp. Strength (MPa)</t>
  </si>
  <si>
    <t>N bundles</t>
  </si>
  <si>
    <t>Hole area (mm2)</t>
  </si>
  <si>
    <t>ratio resin area / fibre area</t>
  </si>
  <si>
    <t>Anchor configuration</t>
  </si>
  <si>
    <t>1+1</t>
  </si>
  <si>
    <t>1+2</t>
  </si>
  <si>
    <t>1+2T</t>
  </si>
  <si>
    <t>2+1</t>
  </si>
  <si>
    <t>Rm</t>
  </si>
  <si>
    <t>Rk</t>
  </si>
  <si>
    <t>PCD+Rk</t>
  </si>
  <si>
    <t>CCD+Rk</t>
  </si>
  <si>
    <t>CCD+Rm</t>
  </si>
  <si>
    <t>PCD+Rm</t>
  </si>
  <si>
    <t>Rt</t>
  </si>
  <si>
    <t>SC0.5-15a</t>
  </si>
  <si>
    <t>SC0.5-27b</t>
  </si>
  <si>
    <t>SC0.5-27c</t>
  </si>
  <si>
    <t>SC1-15f</t>
  </si>
  <si>
    <t>SC1-27a</t>
  </si>
  <si>
    <t>SC1-27b</t>
  </si>
  <si>
    <t>SC1-27c</t>
  </si>
  <si>
    <t>SC1-27d</t>
  </si>
  <si>
    <t>SC1-27e</t>
  </si>
  <si>
    <t>SC1-60a</t>
  </si>
  <si>
    <t>SC1-60b</t>
  </si>
  <si>
    <t>SC1-60c</t>
  </si>
  <si>
    <t>SC1-60d</t>
  </si>
  <si>
    <t>SC1-60e</t>
  </si>
  <si>
    <t>SC1.5-15a</t>
  </si>
  <si>
    <t>SC1.5-15b</t>
  </si>
  <si>
    <t>SC1.5-27a</t>
  </si>
  <si>
    <t>SC1.5-15c</t>
  </si>
  <si>
    <t>SC1.5-15d</t>
  </si>
  <si>
    <t>SC1.5-15e</t>
  </si>
  <si>
    <t>SC1.5-27b</t>
  </si>
  <si>
    <t>SC1.5-27c</t>
  </si>
  <si>
    <t>SC1.5-27d</t>
  </si>
  <si>
    <t>SC1.5-27e</t>
  </si>
  <si>
    <t>SC1.5-60a</t>
  </si>
  <si>
    <t>SC2-15a</t>
  </si>
  <si>
    <t>SC2-15b</t>
  </si>
  <si>
    <t>SC2-15c</t>
  </si>
  <si>
    <t>SC2-15d</t>
  </si>
  <si>
    <t>SC2-15e</t>
  </si>
  <si>
    <t>SC2-27a</t>
  </si>
  <si>
    <t>SC2-27b</t>
  </si>
  <si>
    <t>SC2-27c</t>
  </si>
  <si>
    <t>SC2-27d</t>
  </si>
  <si>
    <t>SC2-27e</t>
  </si>
  <si>
    <t>SC2-60a</t>
  </si>
  <si>
    <t>SC2-60b</t>
  </si>
  <si>
    <t>SC3-15a</t>
  </si>
  <si>
    <t>SC3-15b</t>
  </si>
  <si>
    <t>SC3-15c</t>
  </si>
  <si>
    <t>SC3-15d</t>
  </si>
  <si>
    <t>SC3-15e</t>
  </si>
  <si>
    <t>SC3-27a</t>
  </si>
  <si>
    <t>SC3-27b</t>
  </si>
  <si>
    <t>SC3-27c</t>
  </si>
  <si>
    <t>SC3-27d</t>
  </si>
  <si>
    <t>SC3-27e</t>
  </si>
  <si>
    <t>SC3-60a</t>
  </si>
  <si>
    <t>SC3-60b</t>
  </si>
  <si>
    <t>SC6-27a</t>
  </si>
  <si>
    <t>SC6-27b</t>
  </si>
  <si>
    <t>SC6-27c</t>
  </si>
  <si>
    <t>SC6-27d</t>
  </si>
  <si>
    <t>SC6-27e</t>
  </si>
  <si>
    <t>SC0.5-15b</t>
  </si>
  <si>
    <t>SC0.5-15c</t>
  </si>
  <si>
    <t>SC0.5-15d</t>
  </si>
  <si>
    <t>SC0.5-27a</t>
  </si>
  <si>
    <t>SC1.5-60b</t>
  </si>
  <si>
    <t>SC1.5-60c</t>
  </si>
  <si>
    <t>SC0.5-15e</t>
  </si>
  <si>
    <t>SC0.5-27d</t>
  </si>
  <si>
    <t>SC0.5-15f</t>
  </si>
  <si>
    <t>SC0.5-15g</t>
  </si>
  <si>
    <t>SC0.5-60b</t>
  </si>
  <si>
    <t>SC1.5-15f</t>
  </si>
  <si>
    <t>SC1-15a</t>
  </si>
  <si>
    <t>SC1-15b</t>
  </si>
  <si>
    <t>SC1-15c</t>
  </si>
  <si>
    <t>SC1-15d</t>
  </si>
  <si>
    <t>SC1-15e</t>
  </si>
  <si>
    <t>anular gap (mm)</t>
  </si>
  <si>
    <t>resin diameter (mm)</t>
  </si>
  <si>
    <t>hole / wet diam</t>
  </si>
  <si>
    <t>SC0.5-60a</t>
  </si>
  <si>
    <t>Eff.m (%)</t>
  </si>
  <si>
    <t>Real Tensile Strength (Mpa)</t>
  </si>
  <si>
    <t>Eff.e (%)</t>
  </si>
  <si>
    <t>Cross area (mm2)</t>
  </si>
  <si>
    <t>Fanning angle α (measured)</t>
  </si>
  <si>
    <t>Name</t>
  </si>
  <si>
    <t>cured area (mm2)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</si>
</sst>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156"/>
  <sheetViews>
    <sheetView tabSelected="1" zoomScale="70" zoomScaleNormal="70" workbookViewId="0">
      <pane xSplit="1" topLeftCell="B1" activePane="topRight" state="frozen"/>
      <selection activeCell="C2" sqref="C2:C14"/>
      <selection pane="topRight" activeCell="M61" sqref="M61"/>
    </sheetView>
  </sheetViews>
  <sheetFormatPr defaultRowHeight="15" x14ac:dyDescent="0.25"/>
  <cols>
    <col min="1" max="1" width="14.28515625" style="4" bestFit="1" customWidth="1"/>
    <col min="2" max="2" width="10" style="4" customWidth="1"/>
    <col min="3" max="9" width="19.28515625" style="2" customWidth="1"/>
    <col min="10" max="10" width="7.28515625" style="2" customWidth="1"/>
    <col min="11" max="11" width="7.28515625" style="15" customWidth="1"/>
    <col min="12" max="13" width="16.7109375" style="2" customWidth="1"/>
    <col min="14" max="15" width="10.140625" style="2" customWidth="1"/>
    <col min="16" max="16" width="10.140625" style="1" customWidth="1"/>
    <col min="17" max="18" width="19.42578125" style="1" customWidth="1"/>
    <col min="19" max="19" width="14.85546875" style="2" customWidth="1"/>
    <col min="20" max="20" width="15.85546875" style="12" customWidth="1"/>
    <col min="21" max="21" width="13.140625" style="2" customWidth="1"/>
    <col min="22" max="22" width="13.140625" style="16" customWidth="1"/>
    <col min="23" max="23" width="12.7109375" style="4" customWidth="1"/>
    <col min="24" max="16384" width="9.140625" style="4"/>
  </cols>
  <sheetData>
    <row r="1" spans="1:23" x14ac:dyDescent="0.25">
      <c r="A1" s="4" t="s">
        <v>104</v>
      </c>
      <c r="B1" s="4" t="s">
        <v>9</v>
      </c>
      <c r="C1" s="4" t="s">
        <v>1</v>
      </c>
      <c r="D1" s="4" t="s">
        <v>10</v>
      </c>
      <c r="E1" s="4" t="s">
        <v>105</v>
      </c>
      <c r="F1" s="11" t="s">
        <v>96</v>
      </c>
      <c r="G1" s="11" t="s">
        <v>97</v>
      </c>
      <c r="H1" s="4" t="s">
        <v>11</v>
      </c>
      <c r="I1" s="11" t="s">
        <v>95</v>
      </c>
      <c r="J1" s="4" t="s">
        <v>8</v>
      </c>
      <c r="K1" s="14" t="s">
        <v>102</v>
      </c>
      <c r="L1" s="4" t="s">
        <v>6</v>
      </c>
      <c r="M1" s="4" t="s">
        <v>5</v>
      </c>
      <c r="N1" s="2" t="s">
        <v>0</v>
      </c>
      <c r="O1" s="4" t="s">
        <v>103</v>
      </c>
      <c r="P1" s="1" t="s">
        <v>12</v>
      </c>
      <c r="Q1" s="1" t="s">
        <v>2</v>
      </c>
      <c r="R1" s="1" t="s">
        <v>100</v>
      </c>
      <c r="S1" s="2" t="s">
        <v>3</v>
      </c>
      <c r="T1" s="12" t="s">
        <v>7</v>
      </c>
      <c r="U1" s="2" t="s">
        <v>99</v>
      </c>
      <c r="V1" s="16" t="s">
        <v>101</v>
      </c>
      <c r="W1" s="4" t="s">
        <v>4</v>
      </c>
    </row>
    <row r="2" spans="1:23" x14ac:dyDescent="0.25">
      <c r="A2" s="4" t="s">
        <v>24</v>
      </c>
      <c r="B2" s="4">
        <v>0.5</v>
      </c>
      <c r="C2" s="2">
        <v>8</v>
      </c>
      <c r="D2" s="2">
        <f>PI()*(C2/2)^2</f>
        <v>50.26548245743669</v>
      </c>
      <c r="E2" s="2">
        <f>2*K2</f>
        <v>28</v>
      </c>
      <c r="F2" s="2">
        <f>2*SQRT(E2/PI())</f>
        <v>5.9708213214418464</v>
      </c>
      <c r="G2" s="2">
        <f>C2/F2</f>
        <v>1.3398491713813576</v>
      </c>
      <c r="H2" s="2">
        <f>E2/K2</f>
        <v>2</v>
      </c>
      <c r="I2" s="2">
        <f>(C2-F2)/2</f>
        <v>1.0145893392790768</v>
      </c>
      <c r="J2" s="2">
        <v>25</v>
      </c>
      <c r="K2" s="15">
        <f t="shared" ref="K2:K33" si="0">28*B2</f>
        <v>14</v>
      </c>
      <c r="L2" s="2">
        <v>150</v>
      </c>
      <c r="M2" s="4">
        <v>150</v>
      </c>
      <c r="N2" s="2">
        <v>26.56505117707799</v>
      </c>
      <c r="O2" s="4">
        <v>18</v>
      </c>
      <c r="P2" s="4">
        <v>1</v>
      </c>
      <c r="Q2" s="1">
        <v>2100</v>
      </c>
      <c r="R2" s="1">
        <v>2564.2857100000001</v>
      </c>
      <c r="S2" s="2">
        <v>39.013213946</v>
      </c>
      <c r="T2" s="12">
        <f>S2*1000/K2</f>
        <v>2786.6581390000001</v>
      </c>
      <c r="U2" s="2">
        <f t="shared" ref="U2:U33" si="1">T2*100/Q2</f>
        <v>132.69800661904762</v>
      </c>
      <c r="V2" s="16">
        <f>T2*100/R2</f>
        <v>108.67190532368564</v>
      </c>
      <c r="W2" s="4" t="s">
        <v>17</v>
      </c>
    </row>
    <row r="3" spans="1:23" s="7" customFormat="1" x14ac:dyDescent="0.25">
      <c r="A3" s="7" t="s">
        <v>78</v>
      </c>
      <c r="B3" s="7">
        <v>0.5</v>
      </c>
      <c r="C3" s="2">
        <v>8</v>
      </c>
      <c r="D3" s="2">
        <f t="shared" ref="D3:D6" si="2">PI()*(C3/2)^2</f>
        <v>50.26548245743669</v>
      </c>
      <c r="E3" s="17">
        <f t="shared" ref="E3:E66" si="3">2*K3</f>
        <v>28</v>
      </c>
      <c r="F3" s="2">
        <f t="shared" ref="F3:F66" si="4">2*SQRT(E3/PI())</f>
        <v>5.9708213214418464</v>
      </c>
      <c r="G3" s="2">
        <f t="shared" ref="G3:G66" si="5">C3/F3</f>
        <v>1.3398491713813576</v>
      </c>
      <c r="H3" s="17">
        <f t="shared" ref="H3:H66" si="6">E3/K3</f>
        <v>2</v>
      </c>
      <c r="I3" s="2">
        <f t="shared" ref="I3:I66" si="7">(C3-F3)/2</f>
        <v>1.0145893392790768</v>
      </c>
      <c r="J3" s="2">
        <v>25</v>
      </c>
      <c r="K3" s="15">
        <f t="shared" si="0"/>
        <v>14</v>
      </c>
      <c r="L3" s="2">
        <v>150</v>
      </c>
      <c r="M3" s="7">
        <v>250</v>
      </c>
      <c r="N3" s="2">
        <v>16.699244233993621</v>
      </c>
      <c r="O3" s="7">
        <v>11.5</v>
      </c>
      <c r="P3" s="7">
        <v>1</v>
      </c>
      <c r="Q3" s="1">
        <v>2100</v>
      </c>
      <c r="R3" s="1">
        <v>2564.2857100000001</v>
      </c>
      <c r="S3" s="2">
        <v>36.571896195999997</v>
      </c>
      <c r="T3" s="12">
        <f>S3*1000/K3</f>
        <v>2612.2782997142854</v>
      </c>
      <c r="U3" s="13">
        <f t="shared" si="1"/>
        <v>124.3942047482993</v>
      </c>
      <c r="V3" s="16">
        <f t="shared" ref="V3:V66" si="8">T3*100/R3</f>
        <v>101.87157731789119</v>
      </c>
      <c r="W3" s="11" t="s">
        <v>18</v>
      </c>
    </row>
    <row r="4" spans="1:23" s="7" customFormat="1" x14ac:dyDescent="0.25">
      <c r="A4" s="7" t="s">
        <v>79</v>
      </c>
      <c r="B4" s="7">
        <v>0.5</v>
      </c>
      <c r="C4" s="2">
        <v>8</v>
      </c>
      <c r="D4" s="2">
        <f t="shared" si="2"/>
        <v>50.26548245743669</v>
      </c>
      <c r="E4" s="17">
        <f t="shared" si="3"/>
        <v>28</v>
      </c>
      <c r="F4" s="2">
        <f t="shared" si="4"/>
        <v>5.9708213214418464</v>
      </c>
      <c r="G4" s="2">
        <f t="shared" si="5"/>
        <v>1.3398491713813576</v>
      </c>
      <c r="H4" s="17">
        <f t="shared" si="6"/>
        <v>2</v>
      </c>
      <c r="I4" s="2">
        <f t="shared" si="7"/>
        <v>1.0145893392790768</v>
      </c>
      <c r="J4" s="2">
        <v>25</v>
      </c>
      <c r="K4" s="15">
        <f t="shared" si="0"/>
        <v>14</v>
      </c>
      <c r="L4" s="2">
        <v>150</v>
      </c>
      <c r="M4" s="7">
        <v>250</v>
      </c>
      <c r="N4" s="2">
        <v>16.699244233993621</v>
      </c>
      <c r="O4" s="7">
        <v>11.5</v>
      </c>
      <c r="P4" s="7">
        <v>1</v>
      </c>
      <c r="Q4" s="1">
        <v>2100</v>
      </c>
      <c r="R4" s="1">
        <v>2564.2857100000001</v>
      </c>
      <c r="S4" s="2">
        <v>39.683379612000003</v>
      </c>
      <c r="T4" s="12">
        <f>S4*1000/K4</f>
        <v>2834.5271151428574</v>
      </c>
      <c r="U4" s="13">
        <f t="shared" si="1"/>
        <v>134.97748167346941</v>
      </c>
      <c r="V4" s="16">
        <f t="shared" si="8"/>
        <v>110.53866205661059</v>
      </c>
      <c r="W4" s="11" t="s">
        <v>17</v>
      </c>
    </row>
    <row r="5" spans="1:23" s="7" customFormat="1" x14ac:dyDescent="0.25">
      <c r="A5" s="7" t="s">
        <v>80</v>
      </c>
      <c r="B5" s="7">
        <v>0.5</v>
      </c>
      <c r="C5" s="2">
        <v>8</v>
      </c>
      <c r="D5" s="2">
        <f t="shared" si="2"/>
        <v>50.26548245743669</v>
      </c>
      <c r="E5" s="17">
        <f t="shared" si="3"/>
        <v>28</v>
      </c>
      <c r="F5" s="2">
        <f t="shared" si="4"/>
        <v>5.9708213214418464</v>
      </c>
      <c r="G5" s="2">
        <f t="shared" si="5"/>
        <v>1.3398491713813576</v>
      </c>
      <c r="H5" s="17">
        <f t="shared" si="6"/>
        <v>2</v>
      </c>
      <c r="I5" s="2">
        <f t="shared" si="7"/>
        <v>1.0145893392790768</v>
      </c>
      <c r="J5" s="2">
        <v>25</v>
      </c>
      <c r="K5" s="15">
        <f t="shared" si="0"/>
        <v>14</v>
      </c>
      <c r="L5" s="2">
        <v>150</v>
      </c>
      <c r="M5" s="7">
        <v>250</v>
      </c>
      <c r="N5" s="2">
        <v>16.699244233993621</v>
      </c>
      <c r="O5" s="7">
        <v>11.5</v>
      </c>
      <c r="P5" s="7">
        <v>1</v>
      </c>
      <c r="Q5" s="1">
        <v>2100</v>
      </c>
      <c r="R5" s="1">
        <v>2564.2857100000001</v>
      </c>
      <c r="S5" s="2">
        <v>32.024343547000001</v>
      </c>
      <c r="T5" s="12">
        <f>S5*1000/K5</f>
        <v>2287.4531105000001</v>
      </c>
      <c r="U5" s="13">
        <f t="shared" si="1"/>
        <v>108.92633859523811</v>
      </c>
      <c r="V5" s="16">
        <f t="shared" si="8"/>
        <v>89.204299722904125</v>
      </c>
      <c r="W5" s="11" t="s">
        <v>18</v>
      </c>
    </row>
    <row r="6" spans="1:23" s="7" customFormat="1" x14ac:dyDescent="0.25">
      <c r="A6" s="10" t="s">
        <v>84</v>
      </c>
      <c r="B6" s="7">
        <v>0.5</v>
      </c>
      <c r="C6" s="2">
        <v>8</v>
      </c>
      <c r="D6" s="2">
        <f t="shared" si="2"/>
        <v>50.26548245743669</v>
      </c>
      <c r="E6" s="17">
        <f t="shared" si="3"/>
        <v>28</v>
      </c>
      <c r="F6" s="2">
        <f t="shared" si="4"/>
        <v>5.9708213214418464</v>
      </c>
      <c r="G6" s="2">
        <f t="shared" si="5"/>
        <v>1.3398491713813576</v>
      </c>
      <c r="H6" s="17">
        <f t="shared" si="6"/>
        <v>2</v>
      </c>
      <c r="I6" s="2">
        <f t="shared" si="7"/>
        <v>1.0145893392790768</v>
      </c>
      <c r="J6" s="2">
        <v>25</v>
      </c>
      <c r="K6" s="15">
        <f t="shared" si="0"/>
        <v>14</v>
      </c>
      <c r="L6" s="2">
        <v>150</v>
      </c>
      <c r="M6" s="7">
        <v>250</v>
      </c>
      <c r="N6" s="2">
        <v>16.699244233993621</v>
      </c>
      <c r="O6" s="7">
        <v>11</v>
      </c>
      <c r="P6" s="7">
        <v>1</v>
      </c>
      <c r="Q6" s="1">
        <v>2100</v>
      </c>
      <c r="R6" s="1">
        <v>2564.2857100000001</v>
      </c>
      <c r="S6" s="2">
        <v>29.870239671</v>
      </c>
      <c r="T6" s="12">
        <f>S6*1000/K6</f>
        <v>2133.5885479285712</v>
      </c>
      <c r="U6" s="13">
        <f t="shared" si="1"/>
        <v>101.59945466326529</v>
      </c>
      <c r="V6" s="16">
        <f t="shared" si="8"/>
        <v>83.204010364686354</v>
      </c>
      <c r="W6" s="11" t="s">
        <v>18</v>
      </c>
    </row>
    <row r="7" spans="1:23" s="7" customFormat="1" x14ac:dyDescent="0.25">
      <c r="A7" s="10" t="s">
        <v>86</v>
      </c>
      <c r="B7" s="10">
        <v>0.5</v>
      </c>
      <c r="C7" s="2">
        <v>8</v>
      </c>
      <c r="D7" s="2">
        <f>PI()*(C7/2)^2</f>
        <v>50.26548245743669</v>
      </c>
      <c r="E7" s="17">
        <f t="shared" si="3"/>
        <v>28</v>
      </c>
      <c r="F7" s="2">
        <f t="shared" si="4"/>
        <v>5.9708213214418464</v>
      </c>
      <c r="G7" s="2">
        <f t="shared" si="5"/>
        <v>1.3398491713813576</v>
      </c>
      <c r="H7" s="17">
        <f t="shared" si="6"/>
        <v>2</v>
      </c>
      <c r="I7" s="2">
        <f t="shared" si="7"/>
        <v>1.0145893392790768</v>
      </c>
      <c r="J7" s="2">
        <v>25</v>
      </c>
      <c r="K7" s="15">
        <f t="shared" si="0"/>
        <v>14</v>
      </c>
      <c r="L7" s="2">
        <v>150</v>
      </c>
      <c r="M7" s="7">
        <v>150</v>
      </c>
      <c r="N7" s="2">
        <v>26.56505117707799</v>
      </c>
      <c r="O7" s="7">
        <v>15.5</v>
      </c>
      <c r="P7" s="7">
        <v>1</v>
      </c>
      <c r="Q7" s="1">
        <v>2100</v>
      </c>
      <c r="R7" s="1">
        <v>2564.2857100000001</v>
      </c>
      <c r="S7" s="2">
        <v>32.167950490999999</v>
      </c>
      <c r="T7" s="12">
        <f>S7*1000/K7</f>
        <v>2297.710749357143</v>
      </c>
      <c r="U7" s="13">
        <f t="shared" si="1"/>
        <v>109.41479758843539</v>
      </c>
      <c r="V7" s="16">
        <f t="shared" si="8"/>
        <v>89.604319066191067</v>
      </c>
      <c r="W7" s="11" t="s">
        <v>18</v>
      </c>
    </row>
    <row r="8" spans="1:23" s="10" customFormat="1" x14ac:dyDescent="0.25">
      <c r="A8" s="10" t="s">
        <v>87</v>
      </c>
      <c r="B8" s="10">
        <v>0.5</v>
      </c>
      <c r="C8" s="2">
        <v>8</v>
      </c>
      <c r="D8" s="2">
        <f t="shared" ref="D8" si="9">PI()*(C8/2)^2</f>
        <v>50.26548245743669</v>
      </c>
      <c r="E8" s="17">
        <f t="shared" si="3"/>
        <v>28</v>
      </c>
      <c r="F8" s="2">
        <f t="shared" si="4"/>
        <v>5.9708213214418464</v>
      </c>
      <c r="G8" s="2">
        <f t="shared" si="5"/>
        <v>1.3398491713813576</v>
      </c>
      <c r="H8" s="17">
        <f t="shared" si="6"/>
        <v>2</v>
      </c>
      <c r="I8" s="2">
        <f t="shared" si="7"/>
        <v>1.0145893392790768</v>
      </c>
      <c r="J8" s="2">
        <v>25</v>
      </c>
      <c r="K8" s="15">
        <f t="shared" si="0"/>
        <v>14</v>
      </c>
      <c r="L8" s="2">
        <v>150</v>
      </c>
      <c r="M8" s="10">
        <v>150</v>
      </c>
      <c r="N8" s="2">
        <v>26.56505117707799</v>
      </c>
      <c r="O8" s="10">
        <v>12</v>
      </c>
      <c r="P8" s="10">
        <v>1</v>
      </c>
      <c r="Q8" s="1">
        <v>2100</v>
      </c>
      <c r="R8" s="1">
        <v>2564.2857100000001</v>
      </c>
      <c r="S8" s="2">
        <v>40.736497092</v>
      </c>
      <c r="T8" s="12">
        <f>S8*1000/K8</f>
        <v>2909.7497922857142</v>
      </c>
      <c r="U8" s="13">
        <f t="shared" si="1"/>
        <v>138.55951391836734</v>
      </c>
      <c r="V8" s="16">
        <f t="shared" si="8"/>
        <v>113.47213693616511</v>
      </c>
      <c r="W8" s="11" t="s">
        <v>18</v>
      </c>
    </row>
    <row r="9" spans="1:23" x14ac:dyDescent="0.25">
      <c r="A9" s="4" t="s">
        <v>81</v>
      </c>
      <c r="B9" s="4">
        <v>0.5</v>
      </c>
      <c r="C9" s="2">
        <v>10</v>
      </c>
      <c r="D9" s="2">
        <f>PI()*(C9/2)^2</f>
        <v>78.539816339744831</v>
      </c>
      <c r="E9" s="17">
        <f t="shared" si="3"/>
        <v>28</v>
      </c>
      <c r="F9" s="2">
        <f t="shared" si="4"/>
        <v>5.9708213214418464</v>
      </c>
      <c r="G9" s="2">
        <f t="shared" si="5"/>
        <v>1.6748114642266969</v>
      </c>
      <c r="H9" s="17">
        <f t="shared" si="6"/>
        <v>2</v>
      </c>
      <c r="I9" s="2">
        <f t="shared" si="7"/>
        <v>2.0145893392790768</v>
      </c>
      <c r="J9" s="2">
        <v>25</v>
      </c>
      <c r="K9" s="15">
        <f t="shared" si="0"/>
        <v>14</v>
      </c>
      <c r="L9" s="2">
        <v>150</v>
      </c>
      <c r="M9" s="4">
        <v>150</v>
      </c>
      <c r="N9" s="2">
        <v>26.56505117707799</v>
      </c>
      <c r="O9" s="4">
        <v>21</v>
      </c>
      <c r="P9" s="4">
        <v>1</v>
      </c>
      <c r="Q9" s="1">
        <v>2100</v>
      </c>
      <c r="R9" s="1">
        <v>2564.2857100000001</v>
      </c>
      <c r="S9" s="2">
        <v>32.598771249000002</v>
      </c>
      <c r="T9" s="12">
        <f>S9*1000/K9</f>
        <v>2328.4836606428571</v>
      </c>
      <c r="U9" s="13">
        <f t="shared" si="1"/>
        <v>110.88017431632653</v>
      </c>
      <c r="V9" s="16">
        <f t="shared" si="8"/>
        <v>90.804376889923745</v>
      </c>
      <c r="W9" s="11" t="s">
        <v>23</v>
      </c>
    </row>
    <row r="10" spans="1:23" s="7" customFormat="1" x14ac:dyDescent="0.25">
      <c r="A10" s="7" t="s">
        <v>25</v>
      </c>
      <c r="B10" s="7">
        <v>0.5</v>
      </c>
      <c r="C10" s="2">
        <v>8</v>
      </c>
      <c r="D10" s="2">
        <f t="shared" ref="D10:D11" si="10">PI()*(C10/2)^2</f>
        <v>50.26548245743669</v>
      </c>
      <c r="E10" s="17">
        <f t="shared" si="3"/>
        <v>28</v>
      </c>
      <c r="F10" s="2">
        <f t="shared" si="4"/>
        <v>5.9708213214418464</v>
      </c>
      <c r="G10" s="2">
        <f t="shared" si="5"/>
        <v>1.3398491713813576</v>
      </c>
      <c r="H10" s="17">
        <f t="shared" si="6"/>
        <v>2</v>
      </c>
      <c r="I10" s="2">
        <f t="shared" si="7"/>
        <v>1.0145893392790768</v>
      </c>
      <c r="J10" s="2">
        <v>25</v>
      </c>
      <c r="K10" s="15">
        <f t="shared" si="0"/>
        <v>14</v>
      </c>
      <c r="L10" s="2">
        <v>150</v>
      </c>
      <c r="M10" s="7">
        <v>150</v>
      </c>
      <c r="N10" s="2">
        <v>26.56505117707799</v>
      </c>
      <c r="O10" s="7">
        <v>24</v>
      </c>
      <c r="P10" s="7">
        <v>1</v>
      </c>
      <c r="Q10" s="1">
        <v>2100</v>
      </c>
      <c r="R10" s="1">
        <v>2564.2857100000001</v>
      </c>
      <c r="S10" s="2">
        <v>32.024343547000001</v>
      </c>
      <c r="T10" s="12">
        <f>S10*1000/K10</f>
        <v>2287.4531105000001</v>
      </c>
      <c r="U10" s="13">
        <f t="shared" si="1"/>
        <v>108.92633859523811</v>
      </c>
      <c r="V10" s="16">
        <f t="shared" si="8"/>
        <v>89.204299722904125</v>
      </c>
      <c r="W10" s="11" t="s">
        <v>18</v>
      </c>
    </row>
    <row r="11" spans="1:23" s="7" customFormat="1" x14ac:dyDescent="0.25">
      <c r="A11" s="7" t="s">
        <v>26</v>
      </c>
      <c r="B11" s="7">
        <v>0.5</v>
      </c>
      <c r="C11" s="2">
        <v>8</v>
      </c>
      <c r="D11" s="2">
        <f t="shared" si="10"/>
        <v>50.26548245743669</v>
      </c>
      <c r="E11" s="17">
        <f t="shared" si="3"/>
        <v>28</v>
      </c>
      <c r="F11" s="2">
        <f t="shared" si="4"/>
        <v>5.9708213214418464</v>
      </c>
      <c r="G11" s="2">
        <f t="shared" si="5"/>
        <v>1.3398491713813576</v>
      </c>
      <c r="H11" s="17">
        <f t="shared" si="6"/>
        <v>2</v>
      </c>
      <c r="I11" s="2">
        <f t="shared" si="7"/>
        <v>1.0145893392790768</v>
      </c>
      <c r="J11" s="2">
        <v>25</v>
      </c>
      <c r="K11" s="15">
        <f t="shared" si="0"/>
        <v>14</v>
      </c>
      <c r="L11" s="2">
        <v>150</v>
      </c>
      <c r="M11" s="7">
        <v>150</v>
      </c>
      <c r="N11" s="2">
        <v>26.56505117707799</v>
      </c>
      <c r="O11" s="7">
        <v>21.5</v>
      </c>
      <c r="P11" s="7">
        <v>1</v>
      </c>
      <c r="Q11" s="1">
        <v>2100</v>
      </c>
      <c r="R11" s="1">
        <v>2564.2857100000001</v>
      </c>
      <c r="S11" s="2">
        <v>35.375171805000001</v>
      </c>
      <c r="T11" s="12">
        <f>S11*1000/K11</f>
        <v>2526.7979860714286</v>
      </c>
      <c r="U11" s="13">
        <f t="shared" si="1"/>
        <v>120.32371362244898</v>
      </c>
      <c r="V11" s="16">
        <f t="shared" si="8"/>
        <v>98.538083186971718</v>
      </c>
      <c r="W11" s="11" t="s">
        <v>18</v>
      </c>
    </row>
    <row r="12" spans="1:23" s="10" customFormat="1" x14ac:dyDescent="0.25">
      <c r="A12" s="10" t="s">
        <v>85</v>
      </c>
      <c r="B12" s="10">
        <v>0.5</v>
      </c>
      <c r="C12" s="2">
        <v>8</v>
      </c>
      <c r="D12" s="2">
        <f>PI()*(C12/2)^2</f>
        <v>50.26548245743669</v>
      </c>
      <c r="E12" s="17">
        <f t="shared" si="3"/>
        <v>28</v>
      </c>
      <c r="F12" s="2">
        <f t="shared" si="4"/>
        <v>5.9708213214418464</v>
      </c>
      <c r="G12" s="2">
        <f t="shared" si="5"/>
        <v>1.3398491713813576</v>
      </c>
      <c r="H12" s="17">
        <f t="shared" si="6"/>
        <v>2</v>
      </c>
      <c r="I12" s="2">
        <f t="shared" si="7"/>
        <v>1.0145893392790768</v>
      </c>
      <c r="J12" s="2">
        <v>25</v>
      </c>
      <c r="K12" s="15">
        <f t="shared" si="0"/>
        <v>14</v>
      </c>
      <c r="L12" s="2">
        <v>150</v>
      </c>
      <c r="M12" s="10">
        <v>250</v>
      </c>
      <c r="N12" s="2">
        <v>16.699244233993621</v>
      </c>
      <c r="O12" s="10">
        <v>29</v>
      </c>
      <c r="P12" s="10">
        <v>1</v>
      </c>
      <c r="Q12" s="1">
        <v>2100</v>
      </c>
      <c r="R12" s="1">
        <v>2564.2857100000001</v>
      </c>
      <c r="S12" s="2">
        <v>35.327302840000002</v>
      </c>
      <c r="T12" s="12">
        <f>S12*1000/K12</f>
        <v>2523.3787742857144</v>
      </c>
      <c r="U12" s="13">
        <f t="shared" si="1"/>
        <v>120.16089401360544</v>
      </c>
      <c r="V12" s="16">
        <f t="shared" si="8"/>
        <v>98.404743451372823</v>
      </c>
      <c r="W12" s="11" t="s">
        <v>18</v>
      </c>
    </row>
    <row r="13" spans="1:23" s="7" customFormat="1" x14ac:dyDescent="0.25">
      <c r="A13" s="10" t="s">
        <v>98</v>
      </c>
      <c r="B13" s="10">
        <v>0.5</v>
      </c>
      <c r="C13" s="2">
        <v>8</v>
      </c>
      <c r="D13" s="2">
        <f t="shared" ref="D13:D14" si="11">PI()*(C13/2)^2</f>
        <v>50.26548245743669</v>
      </c>
      <c r="E13" s="17">
        <f t="shared" si="3"/>
        <v>28</v>
      </c>
      <c r="F13" s="2">
        <f t="shared" si="4"/>
        <v>5.9708213214418464</v>
      </c>
      <c r="G13" s="2">
        <f t="shared" si="5"/>
        <v>1.3398491713813576</v>
      </c>
      <c r="H13" s="17">
        <f t="shared" si="6"/>
        <v>2</v>
      </c>
      <c r="I13" s="2">
        <f t="shared" si="7"/>
        <v>1.0145893392790768</v>
      </c>
      <c r="J13" s="2">
        <v>45</v>
      </c>
      <c r="K13" s="15">
        <f t="shared" si="0"/>
        <v>14</v>
      </c>
      <c r="L13" s="2">
        <v>150</v>
      </c>
      <c r="M13" s="7">
        <v>250</v>
      </c>
      <c r="N13" s="2">
        <v>16.699244233993621</v>
      </c>
      <c r="O13" s="7">
        <v>52</v>
      </c>
      <c r="P13" s="7">
        <v>1</v>
      </c>
      <c r="Q13" s="1">
        <v>2100</v>
      </c>
      <c r="R13" s="1">
        <v>2564.2857100000001</v>
      </c>
      <c r="S13" s="2">
        <v>25.131211171</v>
      </c>
      <c r="T13" s="12">
        <f>S13*1000/K13</f>
        <v>1795.0865122142857</v>
      </c>
      <c r="U13" s="13">
        <f t="shared" si="1"/>
        <v>85.480310105442172</v>
      </c>
      <c r="V13" s="16">
        <f t="shared" si="8"/>
        <v>70.003373852373315</v>
      </c>
      <c r="W13" s="11" t="s">
        <v>18</v>
      </c>
    </row>
    <row r="14" spans="1:23" s="5" customFormat="1" x14ac:dyDescent="0.25">
      <c r="A14" s="5" t="s">
        <v>88</v>
      </c>
      <c r="B14" s="5">
        <v>0.5</v>
      </c>
      <c r="C14" s="3">
        <v>8</v>
      </c>
      <c r="D14" s="3">
        <f t="shared" si="11"/>
        <v>50.26548245743669</v>
      </c>
      <c r="E14" s="17">
        <f t="shared" si="3"/>
        <v>28</v>
      </c>
      <c r="F14" s="2">
        <f t="shared" si="4"/>
        <v>5.9708213214418464</v>
      </c>
      <c r="G14" s="2">
        <f t="shared" si="5"/>
        <v>1.3398491713813576</v>
      </c>
      <c r="H14" s="17">
        <f t="shared" si="6"/>
        <v>2</v>
      </c>
      <c r="I14" s="2">
        <f t="shared" si="7"/>
        <v>1.0145893392790768</v>
      </c>
      <c r="J14" s="3">
        <v>45</v>
      </c>
      <c r="K14" s="15">
        <f t="shared" si="0"/>
        <v>14</v>
      </c>
      <c r="L14" s="3">
        <v>250</v>
      </c>
      <c r="M14" s="5">
        <v>72</v>
      </c>
      <c r="N14" s="3">
        <v>60.058057469727032</v>
      </c>
      <c r="O14" s="5">
        <v>46</v>
      </c>
      <c r="P14" s="5">
        <v>1</v>
      </c>
      <c r="Q14" s="1">
        <v>2100</v>
      </c>
      <c r="R14" s="1">
        <v>2564.2857100000001</v>
      </c>
      <c r="S14" s="3">
        <v>33.795495653000003</v>
      </c>
      <c r="T14" s="12">
        <f>S14*1000/K14</f>
        <v>2413.9639752142862</v>
      </c>
      <c r="U14" s="13">
        <f t="shared" si="1"/>
        <v>114.95066548639458</v>
      </c>
      <c r="V14" s="16">
        <f t="shared" si="8"/>
        <v>94.137871057054952</v>
      </c>
      <c r="W14" s="11" t="s">
        <v>18</v>
      </c>
    </row>
    <row r="15" spans="1:23" s="9" customFormat="1" x14ac:dyDescent="0.25">
      <c r="A15" s="9" t="s">
        <v>90</v>
      </c>
      <c r="B15" s="9">
        <v>1</v>
      </c>
      <c r="C15" s="2">
        <v>12</v>
      </c>
      <c r="D15" s="2">
        <f t="shared" ref="D15:D73" si="12">PI()*(C15/2)^2</f>
        <v>113.09733552923255</v>
      </c>
      <c r="E15" s="17">
        <f t="shared" si="3"/>
        <v>56</v>
      </c>
      <c r="F15" s="2">
        <f t="shared" si="4"/>
        <v>8.4440164912895046</v>
      </c>
      <c r="G15" s="2">
        <f t="shared" si="5"/>
        <v>1.4211246522764018</v>
      </c>
      <c r="H15" s="17">
        <f t="shared" si="6"/>
        <v>2</v>
      </c>
      <c r="I15" s="2">
        <f t="shared" si="7"/>
        <v>1.7779917543552477</v>
      </c>
      <c r="J15" s="2">
        <v>25</v>
      </c>
      <c r="K15" s="15">
        <f t="shared" si="0"/>
        <v>28</v>
      </c>
      <c r="L15" s="2">
        <v>150</v>
      </c>
      <c r="M15" s="5">
        <v>250</v>
      </c>
      <c r="N15" s="2">
        <v>16.699244233993621</v>
      </c>
      <c r="O15" s="9">
        <v>16.5</v>
      </c>
      <c r="P15" s="9">
        <v>1</v>
      </c>
      <c r="Q15" s="1">
        <v>2100</v>
      </c>
      <c r="R15" s="1">
        <v>2564.2857100000001</v>
      </c>
      <c r="S15" s="2">
        <v>81.520866296999998</v>
      </c>
      <c r="T15" s="12">
        <f>S15*1000/K15</f>
        <v>2911.4595106071429</v>
      </c>
      <c r="U15" s="13">
        <f t="shared" si="1"/>
        <v>138.64092907653063</v>
      </c>
      <c r="V15" s="16">
        <f t="shared" si="8"/>
        <v>113.53881118836571</v>
      </c>
      <c r="W15" s="11" t="s">
        <v>18</v>
      </c>
    </row>
    <row r="16" spans="1:23" s="9" customFormat="1" x14ac:dyDescent="0.25">
      <c r="A16" s="9" t="s">
        <v>91</v>
      </c>
      <c r="B16" s="9">
        <v>1</v>
      </c>
      <c r="C16" s="2">
        <v>12</v>
      </c>
      <c r="D16" s="2">
        <f t="shared" si="12"/>
        <v>113.09733552923255</v>
      </c>
      <c r="E16" s="17">
        <f t="shared" si="3"/>
        <v>56</v>
      </c>
      <c r="F16" s="2">
        <f t="shared" si="4"/>
        <v>8.4440164912895046</v>
      </c>
      <c r="G16" s="2">
        <f t="shared" si="5"/>
        <v>1.4211246522764018</v>
      </c>
      <c r="H16" s="17">
        <f t="shared" si="6"/>
        <v>2</v>
      </c>
      <c r="I16" s="2">
        <f t="shared" si="7"/>
        <v>1.7779917543552477</v>
      </c>
      <c r="J16" s="2">
        <v>25</v>
      </c>
      <c r="K16" s="15">
        <f t="shared" si="0"/>
        <v>28</v>
      </c>
      <c r="L16" s="2">
        <v>150</v>
      </c>
      <c r="M16" s="5">
        <v>250</v>
      </c>
      <c r="N16" s="2">
        <v>16.699244233993621</v>
      </c>
      <c r="O16" s="9">
        <v>15</v>
      </c>
      <c r="P16" s="9">
        <v>1</v>
      </c>
      <c r="Q16" s="1">
        <v>2100</v>
      </c>
      <c r="R16" s="1">
        <v>2564.2857100000001</v>
      </c>
      <c r="S16" s="2">
        <v>65.149675376000005</v>
      </c>
      <c r="T16" s="12">
        <f>S16*1000/K16</f>
        <v>2326.7741205714287</v>
      </c>
      <c r="U16" s="13">
        <f t="shared" si="1"/>
        <v>110.79876764625851</v>
      </c>
      <c r="V16" s="16">
        <f t="shared" si="8"/>
        <v>90.737709588976685</v>
      </c>
      <c r="W16" s="11" t="s">
        <v>18</v>
      </c>
    </row>
    <row r="17" spans="1:23" s="9" customFormat="1" x14ac:dyDescent="0.25">
      <c r="A17" s="9" t="s">
        <v>92</v>
      </c>
      <c r="B17" s="9">
        <v>1</v>
      </c>
      <c r="C17" s="2">
        <v>12</v>
      </c>
      <c r="D17" s="2">
        <f t="shared" si="12"/>
        <v>113.09733552923255</v>
      </c>
      <c r="E17" s="17">
        <f t="shared" si="3"/>
        <v>56</v>
      </c>
      <c r="F17" s="2">
        <f t="shared" si="4"/>
        <v>8.4440164912895046</v>
      </c>
      <c r="G17" s="2">
        <f t="shared" si="5"/>
        <v>1.4211246522764018</v>
      </c>
      <c r="H17" s="17">
        <f t="shared" si="6"/>
        <v>2</v>
      </c>
      <c r="I17" s="2">
        <f t="shared" si="7"/>
        <v>1.7779917543552477</v>
      </c>
      <c r="J17" s="2">
        <v>45</v>
      </c>
      <c r="K17" s="15">
        <f t="shared" si="0"/>
        <v>28</v>
      </c>
      <c r="L17" s="2">
        <v>100</v>
      </c>
      <c r="M17" s="5">
        <v>187</v>
      </c>
      <c r="N17" s="2">
        <v>14.969550802798484</v>
      </c>
      <c r="O17" s="9">
        <v>15.5</v>
      </c>
      <c r="P17" s="9">
        <v>1</v>
      </c>
      <c r="Q17" s="1">
        <v>2100</v>
      </c>
      <c r="R17" s="1">
        <v>2564.2857100000001</v>
      </c>
      <c r="S17" s="2">
        <v>59.325212331000003</v>
      </c>
      <c r="T17" s="12">
        <f>S17*1000/K17</f>
        <v>2118.7575832500002</v>
      </c>
      <c r="U17" s="13">
        <f t="shared" si="1"/>
        <v>100.89321825</v>
      </c>
      <c r="V17" s="16">
        <f t="shared" si="8"/>
        <v>82.625644053134778</v>
      </c>
      <c r="W17" s="11" t="s">
        <v>18</v>
      </c>
    </row>
    <row r="18" spans="1:23" s="9" customFormat="1" x14ac:dyDescent="0.25">
      <c r="A18" s="9" t="s">
        <v>93</v>
      </c>
      <c r="B18" s="9">
        <v>1</v>
      </c>
      <c r="C18" s="2">
        <v>12</v>
      </c>
      <c r="D18" s="2">
        <f t="shared" si="12"/>
        <v>113.09733552923255</v>
      </c>
      <c r="E18" s="17">
        <f t="shared" si="3"/>
        <v>56</v>
      </c>
      <c r="F18" s="2">
        <f t="shared" si="4"/>
        <v>8.4440164912895046</v>
      </c>
      <c r="G18" s="2">
        <f t="shared" si="5"/>
        <v>1.4211246522764018</v>
      </c>
      <c r="H18" s="17">
        <f t="shared" si="6"/>
        <v>2</v>
      </c>
      <c r="I18" s="2">
        <f t="shared" si="7"/>
        <v>1.7779917543552477</v>
      </c>
      <c r="J18" s="2">
        <v>25</v>
      </c>
      <c r="K18" s="15">
        <f t="shared" si="0"/>
        <v>28</v>
      </c>
      <c r="L18" s="2">
        <v>100</v>
      </c>
      <c r="M18" s="5">
        <v>187</v>
      </c>
      <c r="N18" s="2">
        <v>14.969550802798484</v>
      </c>
      <c r="O18" s="9">
        <v>15</v>
      </c>
      <c r="P18" s="9">
        <v>1</v>
      </c>
      <c r="Q18" s="1">
        <v>2100</v>
      </c>
      <c r="R18" s="1">
        <v>2564.2857100000001</v>
      </c>
      <c r="S18" s="2">
        <v>80.320713717999993</v>
      </c>
      <c r="T18" s="12">
        <f>S18*1000/K18</f>
        <v>2868.5969184999999</v>
      </c>
      <c r="U18" s="13">
        <f t="shared" si="1"/>
        <v>136.59985326190477</v>
      </c>
      <c r="V18" s="16">
        <f t="shared" si="8"/>
        <v>111.86728948780048</v>
      </c>
      <c r="W18" s="11" t="s">
        <v>21</v>
      </c>
    </row>
    <row r="19" spans="1:23" s="11" customFormat="1" x14ac:dyDescent="0.25">
      <c r="A19" s="11" t="s">
        <v>94</v>
      </c>
      <c r="B19" s="11">
        <v>1</v>
      </c>
      <c r="C19" s="2">
        <v>12</v>
      </c>
      <c r="D19" s="2">
        <f t="shared" si="12"/>
        <v>113.09733552923255</v>
      </c>
      <c r="E19" s="17">
        <f t="shared" si="3"/>
        <v>56</v>
      </c>
      <c r="F19" s="2">
        <f t="shared" si="4"/>
        <v>8.4440164912895046</v>
      </c>
      <c r="G19" s="2">
        <f t="shared" si="5"/>
        <v>1.4211246522764018</v>
      </c>
      <c r="H19" s="17">
        <f t="shared" si="6"/>
        <v>2</v>
      </c>
      <c r="I19" s="2">
        <f t="shared" si="7"/>
        <v>1.7779917543552477</v>
      </c>
      <c r="J19" s="2">
        <v>45</v>
      </c>
      <c r="K19" s="15">
        <f t="shared" si="0"/>
        <v>28</v>
      </c>
      <c r="L19" s="2">
        <v>150</v>
      </c>
      <c r="M19" s="5">
        <v>250</v>
      </c>
      <c r="N19" s="2">
        <v>16.699244233993621</v>
      </c>
      <c r="O19" s="11">
        <v>15</v>
      </c>
      <c r="P19" s="11">
        <v>1</v>
      </c>
      <c r="Q19" s="1">
        <v>2100</v>
      </c>
      <c r="R19" s="1">
        <v>2564.2857100000001</v>
      </c>
      <c r="S19" s="2">
        <v>62.038191842000003</v>
      </c>
      <c r="T19" s="12">
        <f>S19*1000/K19</f>
        <v>2215.6497086428571</v>
      </c>
      <c r="U19" s="13">
        <f t="shared" si="1"/>
        <v>105.50712898299319</v>
      </c>
      <c r="V19" s="16">
        <f t="shared" si="8"/>
        <v>86.404167055271586</v>
      </c>
      <c r="W19" s="11" t="s">
        <v>18</v>
      </c>
    </row>
    <row r="20" spans="1:23" s="9" customFormat="1" x14ac:dyDescent="0.25">
      <c r="A20" s="11" t="s">
        <v>27</v>
      </c>
      <c r="B20" s="9">
        <v>1</v>
      </c>
      <c r="C20" s="2">
        <v>12</v>
      </c>
      <c r="D20" s="2">
        <f t="shared" si="12"/>
        <v>113.09733552923255</v>
      </c>
      <c r="E20" s="17">
        <f t="shared" si="3"/>
        <v>56</v>
      </c>
      <c r="F20" s="2">
        <f t="shared" si="4"/>
        <v>8.4440164912895046</v>
      </c>
      <c r="G20" s="2">
        <f t="shared" si="5"/>
        <v>1.4211246522764018</v>
      </c>
      <c r="H20" s="17">
        <f t="shared" si="6"/>
        <v>2</v>
      </c>
      <c r="I20" s="2">
        <f t="shared" si="7"/>
        <v>1.7779917543552477</v>
      </c>
      <c r="J20" s="2">
        <v>25</v>
      </c>
      <c r="K20" s="15">
        <f t="shared" si="0"/>
        <v>28</v>
      </c>
      <c r="L20" s="2">
        <v>150</v>
      </c>
      <c r="M20" s="5">
        <v>250</v>
      </c>
      <c r="N20" s="2">
        <v>16.699244233993621</v>
      </c>
      <c r="O20" s="9">
        <v>14</v>
      </c>
      <c r="P20" s="9">
        <v>1</v>
      </c>
      <c r="Q20" s="1">
        <v>2100</v>
      </c>
      <c r="R20" s="1">
        <v>2564.2857100000001</v>
      </c>
      <c r="S20" s="2">
        <v>76.973313266999995</v>
      </c>
      <c r="T20" s="12">
        <f>S20*1000/K20</f>
        <v>2749.0469023928567</v>
      </c>
      <c r="U20" s="13">
        <f t="shared" si="1"/>
        <v>130.90699535204081</v>
      </c>
      <c r="V20" s="16">
        <f t="shared" si="8"/>
        <v>107.20517186023147</v>
      </c>
      <c r="W20" s="11" t="s">
        <v>23</v>
      </c>
    </row>
    <row r="21" spans="1:23" x14ac:dyDescent="0.25">
      <c r="A21" s="4" t="s">
        <v>28</v>
      </c>
      <c r="B21" s="4">
        <v>1</v>
      </c>
      <c r="C21" s="2">
        <v>12</v>
      </c>
      <c r="D21" s="2">
        <f t="shared" si="12"/>
        <v>113.09733552923255</v>
      </c>
      <c r="E21" s="17">
        <f t="shared" si="3"/>
        <v>56</v>
      </c>
      <c r="F21" s="2">
        <f t="shared" si="4"/>
        <v>8.4440164912895046</v>
      </c>
      <c r="G21" s="2">
        <f t="shared" si="5"/>
        <v>1.4211246522764018</v>
      </c>
      <c r="H21" s="17">
        <f t="shared" si="6"/>
        <v>2</v>
      </c>
      <c r="I21" s="2">
        <f t="shared" si="7"/>
        <v>1.7779917543552477</v>
      </c>
      <c r="J21" s="2">
        <v>25</v>
      </c>
      <c r="K21" s="15">
        <f t="shared" si="0"/>
        <v>28</v>
      </c>
      <c r="L21" s="2">
        <v>100</v>
      </c>
      <c r="M21" s="4">
        <v>100</v>
      </c>
      <c r="N21" s="2">
        <v>26.56505117707799</v>
      </c>
      <c r="O21" s="4">
        <v>28</v>
      </c>
      <c r="P21" s="4">
        <v>1</v>
      </c>
      <c r="Q21" s="1">
        <v>2100</v>
      </c>
      <c r="R21" s="1">
        <v>2564.2857100000001</v>
      </c>
      <c r="S21" s="2">
        <v>55.2</v>
      </c>
      <c r="T21" s="12">
        <f>S21*1000/K21</f>
        <v>1971.4285714285713</v>
      </c>
      <c r="U21" s="13">
        <f t="shared" si="1"/>
        <v>93.877551020408163</v>
      </c>
      <c r="V21" s="16">
        <f t="shared" si="8"/>
        <v>76.880222969716243</v>
      </c>
      <c r="W21" s="11" t="s">
        <v>20</v>
      </c>
    </row>
    <row r="22" spans="1:23" x14ac:dyDescent="0.25">
      <c r="A22" s="4" t="s">
        <v>29</v>
      </c>
      <c r="B22" s="4">
        <v>1</v>
      </c>
      <c r="C22" s="2">
        <v>12</v>
      </c>
      <c r="D22" s="2">
        <f t="shared" si="12"/>
        <v>113.09733552923255</v>
      </c>
      <c r="E22" s="17">
        <f t="shared" si="3"/>
        <v>56</v>
      </c>
      <c r="F22" s="2">
        <f t="shared" si="4"/>
        <v>8.4440164912895046</v>
      </c>
      <c r="G22" s="2">
        <f t="shared" si="5"/>
        <v>1.4211246522764018</v>
      </c>
      <c r="H22" s="17">
        <f t="shared" si="6"/>
        <v>2</v>
      </c>
      <c r="I22" s="2">
        <f t="shared" si="7"/>
        <v>1.7779917543552477</v>
      </c>
      <c r="J22" s="2">
        <v>25</v>
      </c>
      <c r="K22" s="15">
        <f t="shared" si="0"/>
        <v>28</v>
      </c>
      <c r="L22" s="2">
        <v>100</v>
      </c>
      <c r="M22" s="4">
        <v>100</v>
      </c>
      <c r="N22" s="2">
        <v>26.56505117707799</v>
      </c>
      <c r="O22" s="4">
        <v>28</v>
      </c>
      <c r="P22" s="4">
        <v>1</v>
      </c>
      <c r="Q22" s="1">
        <v>2100</v>
      </c>
      <c r="R22" s="1">
        <v>2564.2857100000001</v>
      </c>
      <c r="S22" s="2">
        <v>55.2</v>
      </c>
      <c r="T22" s="12">
        <f>S22*1000/K22</f>
        <v>1971.4285714285713</v>
      </c>
      <c r="U22" s="13">
        <f t="shared" si="1"/>
        <v>93.877551020408163</v>
      </c>
      <c r="V22" s="16">
        <f t="shared" si="8"/>
        <v>76.880222969716243</v>
      </c>
      <c r="W22" s="11" t="s">
        <v>21</v>
      </c>
    </row>
    <row r="23" spans="1:23" x14ac:dyDescent="0.25">
      <c r="A23" s="4" t="s">
        <v>30</v>
      </c>
      <c r="B23" s="4">
        <v>1</v>
      </c>
      <c r="C23" s="2">
        <v>12</v>
      </c>
      <c r="D23" s="2">
        <f t="shared" si="12"/>
        <v>113.09733552923255</v>
      </c>
      <c r="E23" s="17">
        <f t="shared" si="3"/>
        <v>56</v>
      </c>
      <c r="F23" s="2">
        <f t="shared" si="4"/>
        <v>8.4440164912895046</v>
      </c>
      <c r="G23" s="2">
        <f t="shared" si="5"/>
        <v>1.4211246522764018</v>
      </c>
      <c r="H23" s="17">
        <f t="shared" si="6"/>
        <v>2</v>
      </c>
      <c r="I23" s="2">
        <f t="shared" si="7"/>
        <v>1.7779917543552477</v>
      </c>
      <c r="J23" s="2">
        <v>25</v>
      </c>
      <c r="K23" s="15">
        <f t="shared" si="0"/>
        <v>28</v>
      </c>
      <c r="L23" s="2">
        <v>100</v>
      </c>
      <c r="M23" s="4">
        <v>100</v>
      </c>
      <c r="N23" s="2">
        <v>26.56505117707799</v>
      </c>
      <c r="O23" s="4">
        <v>26.5</v>
      </c>
      <c r="P23" s="4">
        <v>1</v>
      </c>
      <c r="Q23" s="1">
        <v>2100</v>
      </c>
      <c r="R23" s="1">
        <v>2564.2857100000001</v>
      </c>
      <c r="S23" s="2">
        <v>52.5</v>
      </c>
      <c r="T23" s="12">
        <f>S23*1000/K23</f>
        <v>1875</v>
      </c>
      <c r="U23" s="13">
        <f t="shared" si="1"/>
        <v>89.285714285714292</v>
      </c>
      <c r="V23" s="16">
        <f t="shared" si="8"/>
        <v>73.119777280980131</v>
      </c>
      <c r="W23" s="11" t="s">
        <v>20</v>
      </c>
    </row>
    <row r="24" spans="1:23" x14ac:dyDescent="0.25">
      <c r="A24" s="4" t="s">
        <v>31</v>
      </c>
      <c r="B24" s="4">
        <v>1</v>
      </c>
      <c r="C24" s="2">
        <v>12</v>
      </c>
      <c r="D24" s="2">
        <f t="shared" si="12"/>
        <v>113.09733552923255</v>
      </c>
      <c r="E24" s="17">
        <f t="shared" si="3"/>
        <v>56</v>
      </c>
      <c r="F24" s="2">
        <f t="shared" si="4"/>
        <v>8.4440164912895046</v>
      </c>
      <c r="G24" s="2">
        <f t="shared" si="5"/>
        <v>1.4211246522764018</v>
      </c>
      <c r="H24" s="17">
        <f t="shared" si="6"/>
        <v>2</v>
      </c>
      <c r="I24" s="2">
        <f t="shared" si="7"/>
        <v>1.7779917543552477</v>
      </c>
      <c r="J24" s="2">
        <v>45</v>
      </c>
      <c r="K24" s="15">
        <f t="shared" si="0"/>
        <v>28</v>
      </c>
      <c r="L24" s="2">
        <v>100</v>
      </c>
      <c r="M24" s="4">
        <v>100</v>
      </c>
      <c r="N24" s="2">
        <v>26.56505117707799</v>
      </c>
      <c r="O24" s="4">
        <v>25.5</v>
      </c>
      <c r="P24" s="4">
        <v>1</v>
      </c>
      <c r="Q24" s="1">
        <v>2100</v>
      </c>
      <c r="R24" s="1">
        <v>2564.2857100000001</v>
      </c>
      <c r="S24" s="2">
        <v>51.2</v>
      </c>
      <c r="T24" s="12">
        <f>S24*1000/K24</f>
        <v>1828.5714285714287</v>
      </c>
      <c r="U24" s="13">
        <f t="shared" si="1"/>
        <v>87.074829931972801</v>
      </c>
      <c r="V24" s="16">
        <f t="shared" si="8"/>
        <v>71.309192319736809</v>
      </c>
      <c r="W24" s="11" t="s">
        <v>18</v>
      </c>
    </row>
    <row r="25" spans="1:23" x14ac:dyDescent="0.25">
      <c r="A25" s="4" t="s">
        <v>32</v>
      </c>
      <c r="B25" s="4">
        <v>1</v>
      </c>
      <c r="C25" s="2">
        <v>12</v>
      </c>
      <c r="D25" s="2">
        <f t="shared" si="12"/>
        <v>113.09733552923255</v>
      </c>
      <c r="E25" s="17">
        <f t="shared" si="3"/>
        <v>56</v>
      </c>
      <c r="F25" s="2">
        <f t="shared" si="4"/>
        <v>8.4440164912895046</v>
      </c>
      <c r="G25" s="2">
        <f t="shared" si="5"/>
        <v>1.4211246522764018</v>
      </c>
      <c r="H25" s="17">
        <f t="shared" si="6"/>
        <v>2</v>
      </c>
      <c r="I25" s="2">
        <f t="shared" si="7"/>
        <v>1.7779917543552477</v>
      </c>
      <c r="J25" s="2">
        <v>45</v>
      </c>
      <c r="K25" s="15">
        <f t="shared" si="0"/>
        <v>28</v>
      </c>
      <c r="L25" s="2">
        <v>100</v>
      </c>
      <c r="M25" s="4">
        <v>100</v>
      </c>
      <c r="N25" s="2">
        <v>26.56505117707799</v>
      </c>
      <c r="O25" s="4">
        <v>23.5</v>
      </c>
      <c r="P25" s="4">
        <v>1</v>
      </c>
      <c r="Q25" s="1">
        <v>2100</v>
      </c>
      <c r="R25" s="1">
        <v>2564.2857100000001</v>
      </c>
      <c r="S25" s="2">
        <v>57.3</v>
      </c>
      <c r="T25" s="12">
        <f>S25*1000/K25</f>
        <v>2046.4285714285713</v>
      </c>
      <c r="U25" s="13">
        <f t="shared" si="1"/>
        <v>97.448979591836732</v>
      </c>
      <c r="V25" s="16">
        <f t="shared" si="8"/>
        <v>79.805014060955443</v>
      </c>
      <c r="W25" s="11" t="s">
        <v>18</v>
      </c>
    </row>
    <row r="26" spans="1:23" x14ac:dyDescent="0.25">
      <c r="A26" s="4" t="s">
        <v>33</v>
      </c>
      <c r="B26" s="4">
        <v>1</v>
      </c>
      <c r="C26" s="2">
        <v>12</v>
      </c>
      <c r="D26" s="2">
        <f t="shared" si="12"/>
        <v>113.09733552923255</v>
      </c>
      <c r="E26" s="17">
        <f t="shared" si="3"/>
        <v>56</v>
      </c>
      <c r="F26" s="2">
        <f t="shared" si="4"/>
        <v>8.4440164912895046</v>
      </c>
      <c r="G26" s="2">
        <f t="shared" si="5"/>
        <v>1.4211246522764018</v>
      </c>
      <c r="H26" s="17">
        <f t="shared" si="6"/>
        <v>2</v>
      </c>
      <c r="I26" s="2">
        <f t="shared" si="7"/>
        <v>1.7779917543552477</v>
      </c>
      <c r="J26" s="2">
        <v>25</v>
      </c>
      <c r="K26" s="15">
        <f t="shared" si="0"/>
        <v>28</v>
      </c>
      <c r="L26" s="2">
        <v>100</v>
      </c>
      <c r="M26" s="4">
        <v>28.9</v>
      </c>
      <c r="N26" s="2">
        <v>59.972087730153454</v>
      </c>
      <c r="O26" s="4">
        <v>56</v>
      </c>
      <c r="P26" s="4" t="s">
        <v>13</v>
      </c>
      <c r="Q26" s="1">
        <v>2100</v>
      </c>
      <c r="R26" s="1">
        <v>2564.2857100000001</v>
      </c>
      <c r="S26" s="2">
        <v>35.6</v>
      </c>
      <c r="T26" s="12">
        <f>S26*1000/K26</f>
        <v>1271.4285714285713</v>
      </c>
      <c r="U26" s="13">
        <f t="shared" si="1"/>
        <v>60.544217687074827</v>
      </c>
      <c r="V26" s="16">
        <f t="shared" si="8"/>
        <v>49.582172784816997</v>
      </c>
      <c r="W26" s="11" t="s">
        <v>21</v>
      </c>
    </row>
    <row r="27" spans="1:23" x14ac:dyDescent="0.25">
      <c r="A27" s="4" t="s">
        <v>34</v>
      </c>
      <c r="B27" s="4">
        <v>1</v>
      </c>
      <c r="C27" s="2">
        <v>12</v>
      </c>
      <c r="D27" s="2">
        <f t="shared" si="12"/>
        <v>113.09733552923255</v>
      </c>
      <c r="E27" s="17">
        <f t="shared" si="3"/>
        <v>56</v>
      </c>
      <c r="F27" s="2">
        <f t="shared" si="4"/>
        <v>8.4440164912895046</v>
      </c>
      <c r="G27" s="2">
        <f t="shared" si="5"/>
        <v>1.4211246522764018</v>
      </c>
      <c r="H27" s="17">
        <f t="shared" si="6"/>
        <v>2</v>
      </c>
      <c r="I27" s="2">
        <f t="shared" si="7"/>
        <v>1.7779917543552477</v>
      </c>
      <c r="J27" s="2">
        <v>25</v>
      </c>
      <c r="K27" s="15">
        <f t="shared" si="0"/>
        <v>28</v>
      </c>
      <c r="L27" s="2">
        <v>100</v>
      </c>
      <c r="M27" s="4">
        <v>28.9</v>
      </c>
      <c r="N27" s="2">
        <v>59.972087730153454</v>
      </c>
      <c r="O27" s="4">
        <v>53.5</v>
      </c>
      <c r="P27" s="4" t="s">
        <v>13</v>
      </c>
      <c r="Q27" s="1">
        <v>2100</v>
      </c>
      <c r="R27" s="1">
        <v>2564.2857100000001</v>
      </c>
      <c r="S27" s="2">
        <v>26.7</v>
      </c>
      <c r="T27" s="12">
        <f>S27*1000/K27</f>
        <v>953.57142857142856</v>
      </c>
      <c r="U27" s="13">
        <f t="shared" si="1"/>
        <v>45.408163265306122</v>
      </c>
      <c r="V27" s="16">
        <f t="shared" si="8"/>
        <v>37.186629588612746</v>
      </c>
      <c r="W27" s="11" t="s">
        <v>21</v>
      </c>
    </row>
    <row r="28" spans="1:23" x14ac:dyDescent="0.25">
      <c r="A28" s="4" t="s">
        <v>35</v>
      </c>
      <c r="B28" s="4">
        <v>1</v>
      </c>
      <c r="C28" s="2">
        <v>12</v>
      </c>
      <c r="D28" s="2">
        <f t="shared" si="12"/>
        <v>113.09733552923255</v>
      </c>
      <c r="E28" s="17">
        <f t="shared" si="3"/>
        <v>56</v>
      </c>
      <c r="F28" s="2">
        <f t="shared" si="4"/>
        <v>8.4440164912895046</v>
      </c>
      <c r="G28" s="2">
        <f t="shared" si="5"/>
        <v>1.4211246522764018</v>
      </c>
      <c r="H28" s="17">
        <f t="shared" si="6"/>
        <v>2</v>
      </c>
      <c r="I28" s="2">
        <f t="shared" si="7"/>
        <v>1.7779917543552477</v>
      </c>
      <c r="J28" s="2">
        <v>45</v>
      </c>
      <c r="K28" s="15">
        <f t="shared" si="0"/>
        <v>28</v>
      </c>
      <c r="L28" s="2">
        <v>100</v>
      </c>
      <c r="M28" s="4">
        <v>28.9</v>
      </c>
      <c r="N28" s="2">
        <v>59.972087730153454</v>
      </c>
      <c r="O28" s="4">
        <v>52.5</v>
      </c>
      <c r="P28" s="4">
        <v>1</v>
      </c>
      <c r="Q28" s="1">
        <v>2100</v>
      </c>
      <c r="R28" s="1">
        <v>2564.2857100000001</v>
      </c>
      <c r="S28" s="2">
        <v>31.1</v>
      </c>
      <c r="T28" s="12">
        <f>S28*1000/K28</f>
        <v>1110.7142857142858</v>
      </c>
      <c r="U28" s="13">
        <f t="shared" si="1"/>
        <v>52.891156462585037</v>
      </c>
      <c r="V28" s="16">
        <f t="shared" si="8"/>
        <v>43.314763303590134</v>
      </c>
      <c r="W28" s="11" t="s">
        <v>17</v>
      </c>
    </row>
    <row r="29" spans="1:23" x14ac:dyDescent="0.25">
      <c r="A29" s="4" t="s">
        <v>36</v>
      </c>
      <c r="B29" s="4">
        <v>1</v>
      </c>
      <c r="C29" s="2">
        <v>12</v>
      </c>
      <c r="D29" s="2">
        <f t="shared" si="12"/>
        <v>113.09733552923255</v>
      </c>
      <c r="E29" s="17">
        <f t="shared" si="3"/>
        <v>56</v>
      </c>
      <c r="F29" s="2">
        <f t="shared" si="4"/>
        <v>8.4440164912895046</v>
      </c>
      <c r="G29" s="2">
        <f t="shared" si="5"/>
        <v>1.4211246522764018</v>
      </c>
      <c r="H29" s="17">
        <f t="shared" si="6"/>
        <v>2</v>
      </c>
      <c r="I29" s="2">
        <f t="shared" si="7"/>
        <v>1.7779917543552477</v>
      </c>
      <c r="J29" s="2">
        <v>45</v>
      </c>
      <c r="K29" s="15">
        <f t="shared" si="0"/>
        <v>28</v>
      </c>
      <c r="L29" s="2">
        <v>100</v>
      </c>
      <c r="M29" s="4">
        <v>28.9</v>
      </c>
      <c r="N29" s="2">
        <v>59.972087730153454</v>
      </c>
      <c r="O29" s="4">
        <v>52.5</v>
      </c>
      <c r="P29" s="4">
        <v>1</v>
      </c>
      <c r="Q29" s="1">
        <v>2100</v>
      </c>
      <c r="R29" s="1">
        <v>2564.2857100000001</v>
      </c>
      <c r="S29" s="2">
        <v>37.6</v>
      </c>
      <c r="T29" s="12">
        <f>S29*1000/K29</f>
        <v>1342.8571428571429</v>
      </c>
      <c r="U29" s="13">
        <f t="shared" si="1"/>
        <v>63.945578231292522</v>
      </c>
      <c r="V29" s="16">
        <f t="shared" si="8"/>
        <v>52.367688109806721</v>
      </c>
      <c r="W29" s="11" t="s">
        <v>22</v>
      </c>
    </row>
    <row r="30" spans="1:23" x14ac:dyDescent="0.25">
      <c r="A30" s="4" t="s">
        <v>37</v>
      </c>
      <c r="B30" s="4">
        <v>1</v>
      </c>
      <c r="C30" s="2">
        <v>12</v>
      </c>
      <c r="D30" s="2">
        <f t="shared" si="12"/>
        <v>113.09733552923255</v>
      </c>
      <c r="E30" s="17">
        <f t="shared" si="3"/>
        <v>56</v>
      </c>
      <c r="F30" s="2">
        <f t="shared" si="4"/>
        <v>8.4440164912895046</v>
      </c>
      <c r="G30" s="2">
        <f t="shared" si="5"/>
        <v>1.4211246522764018</v>
      </c>
      <c r="H30" s="17">
        <f t="shared" si="6"/>
        <v>2</v>
      </c>
      <c r="I30" s="2">
        <f t="shared" si="7"/>
        <v>1.7779917543552477</v>
      </c>
      <c r="J30" s="2">
        <v>45</v>
      </c>
      <c r="K30" s="15">
        <f t="shared" si="0"/>
        <v>28</v>
      </c>
      <c r="L30" s="2">
        <v>100</v>
      </c>
      <c r="M30" s="4">
        <v>28.9</v>
      </c>
      <c r="N30" s="2">
        <v>59.972087730153454</v>
      </c>
      <c r="O30" s="4">
        <v>51.5</v>
      </c>
      <c r="P30" s="4">
        <v>1</v>
      </c>
      <c r="Q30" s="1">
        <v>2100</v>
      </c>
      <c r="R30" s="1">
        <v>2564.2857100000001</v>
      </c>
      <c r="S30" s="2">
        <v>35.200000000000003</v>
      </c>
      <c r="T30" s="12">
        <f>S30*1000/K30</f>
        <v>1257.1428571428571</v>
      </c>
      <c r="U30" s="13">
        <f t="shared" si="1"/>
        <v>59.863945578231288</v>
      </c>
      <c r="V30" s="16">
        <f t="shared" si="8"/>
        <v>49.025069719819051</v>
      </c>
      <c r="W30" s="11" t="s">
        <v>23</v>
      </c>
    </row>
    <row r="31" spans="1:23" x14ac:dyDescent="0.25">
      <c r="A31" s="4" t="s">
        <v>38</v>
      </c>
      <c r="B31" s="4">
        <v>1.5</v>
      </c>
      <c r="C31" s="2">
        <v>14</v>
      </c>
      <c r="D31" s="2">
        <f t="shared" si="12"/>
        <v>153.93804002589985</v>
      </c>
      <c r="E31" s="17">
        <f t="shared" si="3"/>
        <v>84</v>
      </c>
      <c r="F31" s="2">
        <f t="shared" si="4"/>
        <v>10.341765891652821</v>
      </c>
      <c r="G31" s="2">
        <f t="shared" si="5"/>
        <v>1.3537339895984166</v>
      </c>
      <c r="H31" s="17">
        <f t="shared" si="6"/>
        <v>2</v>
      </c>
      <c r="I31" s="2">
        <f t="shared" si="7"/>
        <v>1.8291170541735893</v>
      </c>
      <c r="J31" s="2">
        <v>25</v>
      </c>
      <c r="K31" s="15">
        <f t="shared" si="0"/>
        <v>42</v>
      </c>
      <c r="L31" s="2">
        <v>150</v>
      </c>
      <c r="M31" s="4">
        <v>250</v>
      </c>
      <c r="N31" s="2">
        <v>16.699244233993621</v>
      </c>
      <c r="O31" s="4">
        <v>14.5</v>
      </c>
      <c r="P31" s="4" t="s">
        <v>13</v>
      </c>
      <c r="Q31" s="1">
        <v>2100</v>
      </c>
      <c r="R31" s="1">
        <v>2564.2857100000001</v>
      </c>
      <c r="S31" s="2">
        <v>77.116920136999994</v>
      </c>
      <c r="T31" s="12">
        <f>S31*1000/K31</f>
        <v>1836.1171461190474</v>
      </c>
      <c r="U31" s="13">
        <f t="shared" si="1"/>
        <v>87.43414981519274</v>
      </c>
      <c r="V31" s="16">
        <f t="shared" si="8"/>
        <v>71.603454285873923</v>
      </c>
      <c r="W31" s="11" t="s">
        <v>18</v>
      </c>
    </row>
    <row r="32" spans="1:23" x14ac:dyDescent="0.25">
      <c r="A32" s="4" t="s">
        <v>39</v>
      </c>
      <c r="B32" s="4">
        <v>1.5</v>
      </c>
      <c r="C32" s="2">
        <v>14</v>
      </c>
      <c r="D32" s="2">
        <f t="shared" si="12"/>
        <v>153.93804002589985</v>
      </c>
      <c r="E32" s="17">
        <f t="shared" si="3"/>
        <v>84</v>
      </c>
      <c r="F32" s="2">
        <f t="shared" si="4"/>
        <v>10.341765891652821</v>
      </c>
      <c r="G32" s="2">
        <f t="shared" si="5"/>
        <v>1.3537339895984166</v>
      </c>
      <c r="H32" s="17">
        <f t="shared" si="6"/>
        <v>2</v>
      </c>
      <c r="I32" s="2">
        <f t="shared" si="7"/>
        <v>1.8291170541735893</v>
      </c>
      <c r="J32" s="2">
        <v>25</v>
      </c>
      <c r="K32" s="15">
        <f t="shared" si="0"/>
        <v>42</v>
      </c>
      <c r="L32" s="2">
        <v>150</v>
      </c>
      <c r="M32" s="4">
        <v>250</v>
      </c>
      <c r="N32" s="2">
        <v>16.699244233993621</v>
      </c>
      <c r="O32" s="4">
        <v>13</v>
      </c>
      <c r="P32" s="4" t="s">
        <v>13</v>
      </c>
      <c r="Q32" s="1">
        <v>2100</v>
      </c>
      <c r="R32" s="1">
        <v>2564.2857100000001</v>
      </c>
      <c r="S32" s="2">
        <v>85.637598631000003</v>
      </c>
      <c r="T32" s="12">
        <f>S32*1000/K32</f>
        <v>2038.990443595238</v>
      </c>
      <c r="U32" s="13">
        <f t="shared" si="1"/>
        <v>97.094783028344665</v>
      </c>
      <c r="V32" s="16">
        <f t="shared" si="8"/>
        <v>79.514947793989691</v>
      </c>
      <c r="W32" s="11" t="s">
        <v>18</v>
      </c>
    </row>
    <row r="33" spans="1:23" x14ac:dyDescent="0.25">
      <c r="A33" s="4" t="s">
        <v>41</v>
      </c>
      <c r="B33" s="4">
        <v>1.5</v>
      </c>
      <c r="C33" s="2">
        <v>14</v>
      </c>
      <c r="D33" s="2">
        <f t="shared" ref="D33:D35" si="13">PI()*(C33/2)^2</f>
        <v>153.93804002589985</v>
      </c>
      <c r="E33" s="17">
        <f t="shared" si="3"/>
        <v>84</v>
      </c>
      <c r="F33" s="2">
        <f t="shared" si="4"/>
        <v>10.341765891652821</v>
      </c>
      <c r="G33" s="2">
        <f t="shared" si="5"/>
        <v>1.3537339895984166</v>
      </c>
      <c r="H33" s="17">
        <f t="shared" si="6"/>
        <v>2</v>
      </c>
      <c r="I33" s="2">
        <f t="shared" si="7"/>
        <v>1.8291170541735893</v>
      </c>
      <c r="J33" s="2">
        <v>25</v>
      </c>
      <c r="K33" s="15">
        <f t="shared" si="0"/>
        <v>42</v>
      </c>
      <c r="L33" s="2">
        <v>150</v>
      </c>
      <c r="M33" s="4">
        <v>250</v>
      </c>
      <c r="N33" s="2">
        <v>16.699244233993621</v>
      </c>
      <c r="O33" s="4">
        <v>14</v>
      </c>
      <c r="P33" s="4" t="s">
        <v>13</v>
      </c>
      <c r="Q33" s="1">
        <v>2100</v>
      </c>
      <c r="R33" s="1">
        <v>2564.2857100000001</v>
      </c>
      <c r="S33" s="2">
        <v>106.939296028</v>
      </c>
      <c r="T33" s="12">
        <f>S33*1000/K33</f>
        <v>2546.173714952381</v>
      </c>
      <c r="U33" s="13">
        <f t="shared" si="1"/>
        <v>121.24636737868481</v>
      </c>
      <c r="V33" s="16">
        <f t="shared" si="8"/>
        <v>99.293682643202061</v>
      </c>
      <c r="W33" s="11" t="s">
        <v>19</v>
      </c>
    </row>
    <row r="34" spans="1:23" x14ac:dyDescent="0.25">
      <c r="A34" s="4" t="s">
        <v>42</v>
      </c>
      <c r="B34" s="4">
        <v>1.5</v>
      </c>
      <c r="C34" s="2">
        <v>14</v>
      </c>
      <c r="D34" s="2">
        <f t="shared" si="13"/>
        <v>153.93804002589985</v>
      </c>
      <c r="E34" s="17">
        <f t="shared" si="3"/>
        <v>84</v>
      </c>
      <c r="F34" s="2">
        <f t="shared" si="4"/>
        <v>10.341765891652821</v>
      </c>
      <c r="G34" s="2">
        <f t="shared" si="5"/>
        <v>1.3537339895984166</v>
      </c>
      <c r="H34" s="17">
        <f t="shared" si="6"/>
        <v>2</v>
      </c>
      <c r="I34" s="2">
        <f t="shared" si="7"/>
        <v>1.8291170541735893</v>
      </c>
      <c r="J34" s="2">
        <v>25</v>
      </c>
      <c r="K34" s="15">
        <f t="shared" ref="K34:K65" si="14">28*B34</f>
        <v>42</v>
      </c>
      <c r="L34" s="2">
        <v>150</v>
      </c>
      <c r="M34" s="4">
        <v>250</v>
      </c>
      <c r="N34" s="2">
        <v>16.699244233993621</v>
      </c>
      <c r="O34" s="4">
        <v>15.5</v>
      </c>
      <c r="P34" s="4" t="s">
        <v>13</v>
      </c>
      <c r="Q34" s="1">
        <v>2100</v>
      </c>
      <c r="R34" s="1">
        <v>2564.2857100000001</v>
      </c>
      <c r="S34" s="2">
        <v>105.40748827900001</v>
      </c>
      <c r="T34" s="12">
        <f>S34*1000/K34</f>
        <v>2509.7021018809528</v>
      </c>
      <c r="U34" s="13">
        <f t="shared" ref="U34:U65" si="15">T34*100/Q34</f>
        <v>119.50962389909299</v>
      </c>
      <c r="V34" s="16">
        <f t="shared" si="8"/>
        <v>97.871391323276242</v>
      </c>
      <c r="W34" s="11" t="s">
        <v>17</v>
      </c>
    </row>
    <row r="35" spans="1:23" x14ac:dyDescent="0.25">
      <c r="A35" s="4" t="s">
        <v>43</v>
      </c>
      <c r="B35" s="4">
        <v>1.5</v>
      </c>
      <c r="C35" s="2">
        <v>14</v>
      </c>
      <c r="D35" s="2">
        <f t="shared" si="13"/>
        <v>153.93804002589985</v>
      </c>
      <c r="E35" s="17">
        <f t="shared" si="3"/>
        <v>84</v>
      </c>
      <c r="F35" s="2">
        <f t="shared" si="4"/>
        <v>10.341765891652821</v>
      </c>
      <c r="G35" s="2">
        <f t="shared" si="5"/>
        <v>1.3537339895984166</v>
      </c>
      <c r="H35" s="17">
        <f t="shared" si="6"/>
        <v>2</v>
      </c>
      <c r="I35" s="2">
        <f t="shared" si="7"/>
        <v>1.8291170541735893</v>
      </c>
      <c r="J35" s="2">
        <v>25</v>
      </c>
      <c r="K35" s="15">
        <f t="shared" si="14"/>
        <v>42</v>
      </c>
      <c r="L35" s="2">
        <v>150</v>
      </c>
      <c r="M35" s="4">
        <v>250</v>
      </c>
      <c r="N35" s="2">
        <v>16.699244233993621</v>
      </c>
      <c r="O35" s="4">
        <v>14</v>
      </c>
      <c r="P35" s="4" t="s">
        <v>13</v>
      </c>
      <c r="Q35" s="1">
        <v>2100</v>
      </c>
      <c r="R35" s="1">
        <v>2564.2857100000001</v>
      </c>
      <c r="S35" s="2">
        <v>91.525483316000006</v>
      </c>
      <c r="T35" s="12">
        <f>S35*1000/K35</f>
        <v>2179.1781741904765</v>
      </c>
      <c r="U35" s="13">
        <f t="shared" si="15"/>
        <v>103.77038924716554</v>
      </c>
      <c r="V35" s="16">
        <f t="shared" si="8"/>
        <v>84.98187880126963</v>
      </c>
      <c r="W35" s="11" t="s">
        <v>19</v>
      </c>
    </row>
    <row r="36" spans="1:23" x14ac:dyDescent="0.25">
      <c r="A36" s="4" t="s">
        <v>89</v>
      </c>
      <c r="B36" s="4">
        <v>1.5</v>
      </c>
      <c r="C36" s="2">
        <v>14</v>
      </c>
      <c r="D36" s="2">
        <f t="shared" si="12"/>
        <v>153.93804002589985</v>
      </c>
      <c r="E36" s="17">
        <f t="shared" si="3"/>
        <v>84</v>
      </c>
      <c r="F36" s="2">
        <f t="shared" si="4"/>
        <v>10.341765891652821</v>
      </c>
      <c r="G36" s="2">
        <f t="shared" si="5"/>
        <v>1.3537339895984166</v>
      </c>
      <c r="H36" s="17">
        <f t="shared" si="6"/>
        <v>2</v>
      </c>
      <c r="I36" s="2">
        <f t="shared" si="7"/>
        <v>1.8291170541735893</v>
      </c>
      <c r="J36" s="2">
        <v>25</v>
      </c>
      <c r="K36" s="15">
        <f t="shared" si="14"/>
        <v>42</v>
      </c>
      <c r="L36" s="2">
        <v>150</v>
      </c>
      <c r="M36" s="4">
        <v>150</v>
      </c>
      <c r="N36" s="2">
        <v>26.56505117707799</v>
      </c>
      <c r="O36" s="4">
        <v>13.5</v>
      </c>
      <c r="P36" s="4" t="s">
        <v>13</v>
      </c>
      <c r="Q36" s="1">
        <v>2100</v>
      </c>
      <c r="R36" s="1">
        <v>2564.2857100000001</v>
      </c>
      <c r="S36" s="2">
        <v>85.637598631000003</v>
      </c>
      <c r="T36" s="12">
        <f>S36*1000/K36</f>
        <v>2038.990443595238</v>
      </c>
      <c r="U36" s="13">
        <f t="shared" si="15"/>
        <v>97.094783028344665</v>
      </c>
      <c r="V36" s="16">
        <f t="shared" si="8"/>
        <v>79.514947793989691</v>
      </c>
      <c r="W36" s="11" t="s">
        <v>18</v>
      </c>
    </row>
    <row r="37" spans="1:23" x14ac:dyDescent="0.25">
      <c r="A37" s="4" t="s">
        <v>40</v>
      </c>
      <c r="B37" s="4">
        <v>1.5</v>
      </c>
      <c r="C37" s="2">
        <v>14</v>
      </c>
      <c r="D37" s="2">
        <f t="shared" si="12"/>
        <v>153.93804002589985</v>
      </c>
      <c r="E37" s="17">
        <f t="shared" si="3"/>
        <v>84</v>
      </c>
      <c r="F37" s="2">
        <f t="shared" si="4"/>
        <v>10.341765891652821</v>
      </c>
      <c r="G37" s="2">
        <f t="shared" si="5"/>
        <v>1.3537339895984166</v>
      </c>
      <c r="H37" s="17">
        <f t="shared" si="6"/>
        <v>2</v>
      </c>
      <c r="I37" s="2">
        <f t="shared" si="7"/>
        <v>1.8291170541735893</v>
      </c>
      <c r="J37" s="2">
        <v>25</v>
      </c>
      <c r="K37" s="15">
        <f t="shared" si="14"/>
        <v>42</v>
      </c>
      <c r="L37" s="2">
        <v>150</v>
      </c>
      <c r="M37" s="4">
        <v>150</v>
      </c>
      <c r="N37" s="2">
        <v>26.56505117707799</v>
      </c>
      <c r="O37" s="4">
        <v>22.5</v>
      </c>
      <c r="P37" s="4" t="s">
        <v>13</v>
      </c>
      <c r="Q37" s="1">
        <v>2100</v>
      </c>
      <c r="R37" s="1">
        <v>2564.2857100000001</v>
      </c>
      <c r="S37" s="2">
        <v>92.147780041999994</v>
      </c>
      <c r="T37" s="12">
        <f>S37*1000/K37</f>
        <v>2193.994762904762</v>
      </c>
      <c r="U37" s="13">
        <f t="shared" si="15"/>
        <v>104.47594109070295</v>
      </c>
      <c r="V37" s="16">
        <f t="shared" si="8"/>
        <v>85.559684490257595</v>
      </c>
      <c r="W37" s="11" t="s">
        <v>17</v>
      </c>
    </row>
    <row r="38" spans="1:23" x14ac:dyDescent="0.25">
      <c r="A38" s="4" t="s">
        <v>44</v>
      </c>
      <c r="B38" s="4">
        <v>1.5</v>
      </c>
      <c r="C38" s="2">
        <v>14</v>
      </c>
      <c r="D38" s="2">
        <f t="shared" ref="D38:D39" si="16">PI()*(C38/2)^2</f>
        <v>153.93804002589985</v>
      </c>
      <c r="E38" s="17">
        <f t="shared" si="3"/>
        <v>84</v>
      </c>
      <c r="F38" s="2">
        <f t="shared" si="4"/>
        <v>10.341765891652821</v>
      </c>
      <c r="G38" s="2">
        <f t="shared" si="5"/>
        <v>1.3537339895984166</v>
      </c>
      <c r="H38" s="17">
        <f t="shared" si="6"/>
        <v>2</v>
      </c>
      <c r="I38" s="2">
        <f t="shared" si="7"/>
        <v>1.8291170541735893</v>
      </c>
      <c r="J38" s="2">
        <v>25</v>
      </c>
      <c r="K38" s="15">
        <f t="shared" si="14"/>
        <v>42</v>
      </c>
      <c r="L38" s="2">
        <v>150</v>
      </c>
      <c r="M38" s="4">
        <v>150</v>
      </c>
      <c r="N38" s="2">
        <v>26.56505117707799</v>
      </c>
      <c r="O38" s="4">
        <v>24.5</v>
      </c>
      <c r="P38" s="4" t="s">
        <v>13</v>
      </c>
      <c r="Q38" s="1">
        <v>2100</v>
      </c>
      <c r="R38" s="1">
        <v>2564.2857100000001</v>
      </c>
      <c r="S38" s="2">
        <v>65.053937446999996</v>
      </c>
      <c r="T38" s="12">
        <f>S38*1000/K38</f>
        <v>1548.9032725476191</v>
      </c>
      <c r="U38" s="13">
        <f t="shared" si="15"/>
        <v>73.757298692743774</v>
      </c>
      <c r="V38" s="16">
        <f t="shared" si="8"/>
        <v>60.40291323651369</v>
      </c>
      <c r="W38" s="11" t="s">
        <v>19</v>
      </c>
    </row>
    <row r="39" spans="1:23" x14ac:dyDescent="0.25">
      <c r="A39" s="4" t="s">
        <v>45</v>
      </c>
      <c r="B39" s="4">
        <v>1.5</v>
      </c>
      <c r="C39" s="2">
        <v>14</v>
      </c>
      <c r="D39" s="2">
        <f t="shared" si="16"/>
        <v>153.93804002589985</v>
      </c>
      <c r="E39" s="17">
        <f t="shared" si="3"/>
        <v>84</v>
      </c>
      <c r="F39" s="2">
        <f t="shared" si="4"/>
        <v>10.341765891652821</v>
      </c>
      <c r="G39" s="2">
        <f t="shared" si="5"/>
        <v>1.3537339895984166</v>
      </c>
      <c r="H39" s="17">
        <f t="shared" si="6"/>
        <v>2</v>
      </c>
      <c r="I39" s="2">
        <f t="shared" si="7"/>
        <v>1.8291170541735893</v>
      </c>
      <c r="J39" s="2">
        <v>25</v>
      </c>
      <c r="K39" s="15">
        <f t="shared" si="14"/>
        <v>42</v>
      </c>
      <c r="L39" s="2">
        <v>150</v>
      </c>
      <c r="M39" s="4">
        <v>150</v>
      </c>
      <c r="N39" s="2">
        <v>26.56505117707799</v>
      </c>
      <c r="O39" s="4">
        <v>22.5</v>
      </c>
      <c r="P39" s="4" t="s">
        <v>13</v>
      </c>
      <c r="Q39" s="1">
        <v>2100</v>
      </c>
      <c r="R39" s="1">
        <v>2564.2857100000001</v>
      </c>
      <c r="S39" s="2">
        <v>91.573352306000004</v>
      </c>
      <c r="T39" s="12">
        <f>S39*1000/K39</f>
        <v>2180.3179120476188</v>
      </c>
      <c r="U39" s="13">
        <f t="shared" si="15"/>
        <v>103.82466247845804</v>
      </c>
      <c r="V39" s="16">
        <f t="shared" si="8"/>
        <v>85.026325403015207</v>
      </c>
      <c r="W39" s="11" t="s">
        <v>20</v>
      </c>
    </row>
    <row r="40" spans="1:23" x14ac:dyDescent="0.25">
      <c r="A40" s="4" t="s">
        <v>46</v>
      </c>
      <c r="B40" s="4">
        <v>1.5</v>
      </c>
      <c r="C40" s="2">
        <v>14</v>
      </c>
      <c r="D40" s="2">
        <f t="shared" ref="D40" si="17">PI()*(C40/2)^2</f>
        <v>153.93804002589985</v>
      </c>
      <c r="E40" s="17">
        <f t="shared" si="3"/>
        <v>84</v>
      </c>
      <c r="F40" s="2">
        <f t="shared" si="4"/>
        <v>10.341765891652821</v>
      </c>
      <c r="G40" s="2">
        <f t="shared" si="5"/>
        <v>1.3537339895984166</v>
      </c>
      <c r="H40" s="17">
        <f t="shared" si="6"/>
        <v>2</v>
      </c>
      <c r="I40" s="2">
        <f t="shared" si="7"/>
        <v>1.8291170541735893</v>
      </c>
      <c r="J40" s="2">
        <v>25</v>
      </c>
      <c r="K40" s="15">
        <f t="shared" si="14"/>
        <v>42</v>
      </c>
      <c r="L40" s="2">
        <v>150</v>
      </c>
      <c r="M40" s="4">
        <v>150</v>
      </c>
      <c r="N40" s="2">
        <v>26.56505117707799</v>
      </c>
      <c r="O40" s="4">
        <v>24</v>
      </c>
      <c r="P40" s="4" t="s">
        <v>13</v>
      </c>
      <c r="Q40" s="1">
        <v>2100</v>
      </c>
      <c r="R40" s="1">
        <v>2564.2857100000001</v>
      </c>
      <c r="S40" s="2">
        <v>69.792966324000005</v>
      </c>
      <c r="T40" s="12">
        <f>S40*1000/K40</f>
        <v>1661.7372934285715</v>
      </c>
      <c r="U40" s="13">
        <f t="shared" si="15"/>
        <v>79.130347306122445</v>
      </c>
      <c r="V40" s="16">
        <f t="shared" si="8"/>
        <v>64.803125757331131</v>
      </c>
      <c r="W40" s="11" t="s">
        <v>17</v>
      </c>
    </row>
    <row r="41" spans="1:23" x14ac:dyDescent="0.25">
      <c r="A41" s="4" t="s">
        <v>47</v>
      </c>
      <c r="B41" s="4">
        <v>1.5</v>
      </c>
      <c r="C41" s="2">
        <v>14</v>
      </c>
      <c r="D41" s="2">
        <f t="shared" ref="D41" si="18">PI()*(C41/2)^2</f>
        <v>153.93804002589985</v>
      </c>
      <c r="E41" s="17">
        <f t="shared" si="3"/>
        <v>84</v>
      </c>
      <c r="F41" s="2">
        <f t="shared" si="4"/>
        <v>10.341765891652821</v>
      </c>
      <c r="G41" s="2">
        <f t="shared" si="5"/>
        <v>1.3537339895984166</v>
      </c>
      <c r="H41" s="17">
        <f t="shared" si="6"/>
        <v>2</v>
      </c>
      <c r="I41" s="2">
        <f t="shared" si="7"/>
        <v>1.8291170541735893</v>
      </c>
      <c r="J41" s="2">
        <v>25</v>
      </c>
      <c r="K41" s="15">
        <f t="shared" si="14"/>
        <v>42</v>
      </c>
      <c r="L41" s="2">
        <v>150</v>
      </c>
      <c r="M41" s="4">
        <v>150</v>
      </c>
      <c r="N41" s="2">
        <v>26.56505117707799</v>
      </c>
      <c r="O41" s="4">
        <v>24.5</v>
      </c>
      <c r="P41" s="4" t="s">
        <v>13</v>
      </c>
      <c r="Q41" s="1">
        <v>2100</v>
      </c>
      <c r="R41" s="1">
        <v>2564.2857100000001</v>
      </c>
      <c r="S41" s="2">
        <v>81.472997301999996</v>
      </c>
      <c r="T41" s="12">
        <f>S41*1000/K41</f>
        <v>1939.8332690952379</v>
      </c>
      <c r="U41" s="13">
        <f t="shared" si="15"/>
        <v>92.373012814058953</v>
      </c>
      <c r="V41" s="16">
        <f t="shared" si="8"/>
        <v>75.648094185855683</v>
      </c>
      <c r="W41" s="11" t="s">
        <v>17</v>
      </c>
    </row>
    <row r="42" spans="1:23" x14ac:dyDescent="0.25">
      <c r="A42" s="4" t="s">
        <v>48</v>
      </c>
      <c r="B42" s="4">
        <v>1.5</v>
      </c>
      <c r="C42" s="2">
        <v>14</v>
      </c>
      <c r="D42" s="2">
        <f t="shared" ref="D42" si="19">PI()*(C42/2)^2</f>
        <v>153.93804002589985</v>
      </c>
      <c r="E42" s="17">
        <f t="shared" si="3"/>
        <v>84</v>
      </c>
      <c r="F42" s="2">
        <f t="shared" si="4"/>
        <v>10.341765891652821</v>
      </c>
      <c r="G42" s="2">
        <f t="shared" si="5"/>
        <v>1.3537339895984166</v>
      </c>
      <c r="H42" s="17">
        <f t="shared" si="6"/>
        <v>2</v>
      </c>
      <c r="I42" s="2">
        <f t="shared" si="7"/>
        <v>1.8291170541735893</v>
      </c>
      <c r="J42" s="2">
        <v>25</v>
      </c>
      <c r="K42" s="15">
        <f t="shared" si="14"/>
        <v>42</v>
      </c>
      <c r="L42" s="2">
        <v>250</v>
      </c>
      <c r="M42" s="4">
        <v>144</v>
      </c>
      <c r="N42" s="2">
        <v>40.959795981595796</v>
      </c>
      <c r="O42" s="4">
        <v>37.5</v>
      </c>
      <c r="P42" s="4" t="s">
        <v>13</v>
      </c>
      <c r="Q42" s="1">
        <v>2100</v>
      </c>
      <c r="R42" s="1">
        <v>2564.2857100000001</v>
      </c>
      <c r="S42" s="2">
        <v>70.750345938999999</v>
      </c>
      <c r="T42" s="12">
        <f>S42*1000/K42</f>
        <v>1684.5320461666665</v>
      </c>
      <c r="U42" s="13">
        <f t="shared" si="15"/>
        <v>80.215811722222213</v>
      </c>
      <c r="V42" s="16">
        <f t="shared" si="8"/>
        <v>65.692057620469541</v>
      </c>
      <c r="W42" s="11" t="s">
        <v>18</v>
      </c>
    </row>
    <row r="43" spans="1:23" s="8" customFormat="1" x14ac:dyDescent="0.25">
      <c r="A43" s="8" t="s">
        <v>82</v>
      </c>
      <c r="B43" s="8">
        <v>1.5</v>
      </c>
      <c r="C43" s="2">
        <v>14</v>
      </c>
      <c r="D43" s="2">
        <f t="shared" ref="D43:D44" si="20">PI()*(C43/2)^2</f>
        <v>153.93804002589985</v>
      </c>
      <c r="E43" s="17">
        <f t="shared" si="3"/>
        <v>84</v>
      </c>
      <c r="F43" s="2">
        <f t="shared" si="4"/>
        <v>10.341765891652821</v>
      </c>
      <c r="G43" s="2">
        <f t="shared" si="5"/>
        <v>1.3537339895984166</v>
      </c>
      <c r="H43" s="17">
        <f t="shared" si="6"/>
        <v>2</v>
      </c>
      <c r="I43" s="2">
        <f t="shared" si="7"/>
        <v>1.8291170541735893</v>
      </c>
      <c r="J43" s="2">
        <v>25</v>
      </c>
      <c r="K43" s="15">
        <f t="shared" si="14"/>
        <v>42</v>
      </c>
      <c r="L43" s="2">
        <v>250</v>
      </c>
      <c r="M43" s="8">
        <v>72</v>
      </c>
      <c r="N43" s="2">
        <v>60.058057469727032</v>
      </c>
      <c r="O43" s="8">
        <v>57.5</v>
      </c>
      <c r="P43" s="8" t="s">
        <v>13</v>
      </c>
      <c r="Q43" s="1">
        <v>2100</v>
      </c>
      <c r="R43" s="1">
        <v>2564.2857100000001</v>
      </c>
      <c r="S43" s="2">
        <v>65.101806392</v>
      </c>
      <c r="T43" s="12">
        <f>S43*1000/K43</f>
        <v>1550.0430093333332</v>
      </c>
      <c r="U43" s="13">
        <f t="shared" si="15"/>
        <v>73.811571873015865</v>
      </c>
      <c r="V43" s="16">
        <f t="shared" si="8"/>
        <v>60.447359796476547</v>
      </c>
      <c r="W43" s="11" t="s">
        <v>18</v>
      </c>
    </row>
    <row r="44" spans="1:23" s="8" customFormat="1" x14ac:dyDescent="0.25">
      <c r="A44" s="8" t="s">
        <v>83</v>
      </c>
      <c r="B44" s="8">
        <v>1.5</v>
      </c>
      <c r="C44" s="2">
        <v>14</v>
      </c>
      <c r="D44" s="2">
        <f t="shared" si="20"/>
        <v>153.93804002589985</v>
      </c>
      <c r="E44" s="17">
        <f t="shared" si="3"/>
        <v>84</v>
      </c>
      <c r="F44" s="2">
        <f t="shared" si="4"/>
        <v>10.341765891652821</v>
      </c>
      <c r="G44" s="2">
        <f t="shared" si="5"/>
        <v>1.3537339895984166</v>
      </c>
      <c r="H44" s="17">
        <f t="shared" si="6"/>
        <v>2</v>
      </c>
      <c r="I44" s="2">
        <f t="shared" si="7"/>
        <v>1.8291170541735893</v>
      </c>
      <c r="J44" s="2">
        <v>45</v>
      </c>
      <c r="K44" s="15">
        <f t="shared" si="14"/>
        <v>42</v>
      </c>
      <c r="L44" s="2">
        <v>250</v>
      </c>
      <c r="M44" s="8">
        <v>72</v>
      </c>
      <c r="N44" s="2">
        <v>60.058057469727032</v>
      </c>
      <c r="O44" s="8">
        <v>58</v>
      </c>
      <c r="P44" s="8" t="s">
        <v>13</v>
      </c>
      <c r="Q44" s="1">
        <v>2100</v>
      </c>
      <c r="R44" s="1">
        <v>2564.2857100000001</v>
      </c>
      <c r="S44" s="2">
        <v>56.293914460000003</v>
      </c>
      <c r="T44" s="12">
        <f>S44*1000/K44</f>
        <v>1340.3312966666667</v>
      </c>
      <c r="U44" s="13">
        <f t="shared" si="15"/>
        <v>63.825299841269846</v>
      </c>
      <c r="V44" s="16">
        <f t="shared" si="8"/>
        <v>52.269187143996788</v>
      </c>
      <c r="W44" s="11" t="s">
        <v>18</v>
      </c>
    </row>
    <row r="45" spans="1:23" x14ac:dyDescent="0.25">
      <c r="A45" s="4" t="s">
        <v>49</v>
      </c>
      <c r="B45" s="4">
        <v>2</v>
      </c>
      <c r="C45" s="2">
        <v>16</v>
      </c>
      <c r="D45" s="2">
        <f t="shared" si="12"/>
        <v>201.06192982974676</v>
      </c>
      <c r="E45" s="17">
        <f t="shared" si="3"/>
        <v>112</v>
      </c>
      <c r="F45" s="2">
        <f t="shared" si="4"/>
        <v>11.941642642883693</v>
      </c>
      <c r="G45" s="2">
        <f t="shared" si="5"/>
        <v>1.3398491713813576</v>
      </c>
      <c r="H45" s="17">
        <f t="shared" si="6"/>
        <v>2</v>
      </c>
      <c r="I45" s="2">
        <f t="shared" si="7"/>
        <v>2.0291786785581536</v>
      </c>
      <c r="J45" s="2">
        <v>25</v>
      </c>
      <c r="K45" s="15">
        <f t="shared" si="14"/>
        <v>56</v>
      </c>
      <c r="L45" s="2">
        <v>100</v>
      </c>
      <c r="M45" s="4">
        <v>250</v>
      </c>
      <c r="N45" s="2">
        <v>11.309932474020213</v>
      </c>
      <c r="O45" s="4">
        <v>9</v>
      </c>
      <c r="P45" s="4" t="s">
        <v>14</v>
      </c>
      <c r="Q45" s="1">
        <v>2100</v>
      </c>
      <c r="R45" s="1">
        <v>2564.2857100000001</v>
      </c>
      <c r="S45" s="2">
        <v>100.76419684</v>
      </c>
      <c r="T45" s="12">
        <f>S45*1000/K45</f>
        <v>1799.3606578571428</v>
      </c>
      <c r="U45" s="13">
        <f t="shared" si="15"/>
        <v>85.683840850340133</v>
      </c>
      <c r="V45" s="16">
        <f t="shared" si="8"/>
        <v>70.170053627025155</v>
      </c>
      <c r="W45" s="11" t="s">
        <v>22</v>
      </c>
    </row>
    <row r="46" spans="1:23" x14ac:dyDescent="0.25">
      <c r="A46" s="4" t="s">
        <v>50</v>
      </c>
      <c r="B46" s="4">
        <v>2</v>
      </c>
      <c r="C46" s="2">
        <v>16</v>
      </c>
      <c r="D46" s="2">
        <f t="shared" si="12"/>
        <v>201.06192982974676</v>
      </c>
      <c r="E46" s="17">
        <f t="shared" si="3"/>
        <v>112</v>
      </c>
      <c r="F46" s="2">
        <f t="shared" si="4"/>
        <v>11.941642642883693</v>
      </c>
      <c r="G46" s="2">
        <f t="shared" si="5"/>
        <v>1.3398491713813576</v>
      </c>
      <c r="H46" s="17">
        <f t="shared" si="6"/>
        <v>2</v>
      </c>
      <c r="I46" s="2">
        <f t="shared" si="7"/>
        <v>2.0291786785581536</v>
      </c>
      <c r="J46" s="2">
        <v>25</v>
      </c>
      <c r="K46" s="15">
        <f t="shared" si="14"/>
        <v>56</v>
      </c>
      <c r="L46" s="2">
        <v>100</v>
      </c>
      <c r="M46" s="4">
        <v>250</v>
      </c>
      <c r="N46" s="2">
        <v>11.309932474020213</v>
      </c>
      <c r="O46" s="4">
        <v>11.5</v>
      </c>
      <c r="P46" s="4" t="s">
        <v>15</v>
      </c>
      <c r="Q46" s="1">
        <v>2100</v>
      </c>
      <c r="R46" s="1">
        <v>2564.2857100000001</v>
      </c>
      <c r="S46" s="2">
        <v>120.821301225</v>
      </c>
      <c r="T46" s="12">
        <f>S46*1000/K46</f>
        <v>2157.5232361607145</v>
      </c>
      <c r="U46" s="13">
        <f t="shared" si="15"/>
        <v>102.73920172193878</v>
      </c>
      <c r="V46" s="16">
        <f t="shared" si="8"/>
        <v>84.137396536859171</v>
      </c>
      <c r="W46" s="11" t="s">
        <v>19</v>
      </c>
    </row>
    <row r="47" spans="1:23" x14ac:dyDescent="0.25">
      <c r="A47" s="4" t="s">
        <v>51</v>
      </c>
      <c r="B47" s="4">
        <v>2</v>
      </c>
      <c r="C47" s="2">
        <v>16</v>
      </c>
      <c r="D47" s="2">
        <f t="shared" si="12"/>
        <v>201.06192982974676</v>
      </c>
      <c r="E47" s="17">
        <f t="shared" si="3"/>
        <v>112</v>
      </c>
      <c r="F47" s="2">
        <f t="shared" si="4"/>
        <v>11.941642642883693</v>
      </c>
      <c r="G47" s="2">
        <f t="shared" si="5"/>
        <v>1.3398491713813576</v>
      </c>
      <c r="H47" s="17">
        <f t="shared" si="6"/>
        <v>2</v>
      </c>
      <c r="I47" s="2">
        <f t="shared" si="7"/>
        <v>2.0291786785581536</v>
      </c>
      <c r="J47" s="2">
        <v>25</v>
      </c>
      <c r="K47" s="15">
        <f t="shared" si="14"/>
        <v>56</v>
      </c>
      <c r="L47" s="2">
        <v>100</v>
      </c>
      <c r="M47" s="4">
        <v>250</v>
      </c>
      <c r="N47" s="2">
        <v>11.309932474020213</v>
      </c>
      <c r="O47" s="4">
        <v>14.5</v>
      </c>
      <c r="P47" s="4" t="s">
        <v>15</v>
      </c>
      <c r="Q47" s="1">
        <v>2100</v>
      </c>
      <c r="R47" s="1">
        <v>2564.2857100000001</v>
      </c>
      <c r="S47" s="2">
        <v>92.291387065999999</v>
      </c>
      <c r="T47" s="12">
        <f>S47*1000/K47</f>
        <v>1648.0604833214286</v>
      </c>
      <c r="U47" s="13">
        <f t="shared" si="15"/>
        <v>78.479070634353732</v>
      </c>
      <c r="V47" s="16">
        <f t="shared" si="8"/>
        <v>64.269768259225231</v>
      </c>
      <c r="W47" s="11" t="s">
        <v>21</v>
      </c>
    </row>
    <row r="48" spans="1:23" x14ac:dyDescent="0.25">
      <c r="A48" s="4" t="s">
        <v>52</v>
      </c>
      <c r="B48" s="4">
        <v>2</v>
      </c>
      <c r="C48" s="2">
        <v>16</v>
      </c>
      <c r="D48" s="2">
        <f t="shared" si="12"/>
        <v>201.06192982974676</v>
      </c>
      <c r="E48" s="17">
        <f t="shared" si="3"/>
        <v>112</v>
      </c>
      <c r="F48" s="2">
        <f t="shared" si="4"/>
        <v>11.941642642883693</v>
      </c>
      <c r="G48" s="2">
        <f t="shared" si="5"/>
        <v>1.3398491713813576</v>
      </c>
      <c r="H48" s="17">
        <f t="shared" si="6"/>
        <v>2</v>
      </c>
      <c r="I48" s="2">
        <f t="shared" si="7"/>
        <v>2.0291786785581536</v>
      </c>
      <c r="J48" s="2">
        <v>25</v>
      </c>
      <c r="K48" s="15">
        <f t="shared" si="14"/>
        <v>56</v>
      </c>
      <c r="L48" s="2">
        <v>100</v>
      </c>
      <c r="M48" s="4">
        <v>250</v>
      </c>
      <c r="N48" s="2">
        <v>11.309932474020213</v>
      </c>
      <c r="O48" s="4">
        <v>16</v>
      </c>
      <c r="P48" s="4" t="s">
        <v>15</v>
      </c>
      <c r="Q48" s="1">
        <v>2100</v>
      </c>
      <c r="R48" s="1">
        <v>2564.2857100000001</v>
      </c>
      <c r="S48" s="2">
        <v>109.811434928</v>
      </c>
      <c r="T48" s="12">
        <f>S48*1000/K48</f>
        <v>1960.9184808571429</v>
      </c>
      <c r="U48" s="13">
        <f t="shared" si="15"/>
        <v>93.377070517006814</v>
      </c>
      <c r="V48" s="16">
        <f t="shared" si="8"/>
        <v>76.47035871276384</v>
      </c>
      <c r="W48" s="11" t="s">
        <v>20</v>
      </c>
    </row>
    <row r="49" spans="1:23" x14ac:dyDescent="0.25">
      <c r="A49" s="4" t="s">
        <v>53</v>
      </c>
      <c r="B49" s="4">
        <v>2</v>
      </c>
      <c r="C49" s="2">
        <v>16</v>
      </c>
      <c r="D49" s="2">
        <f t="shared" si="12"/>
        <v>201.06192982974676</v>
      </c>
      <c r="E49" s="17">
        <f t="shared" si="3"/>
        <v>112</v>
      </c>
      <c r="F49" s="2">
        <f t="shared" si="4"/>
        <v>11.941642642883693</v>
      </c>
      <c r="G49" s="2">
        <f t="shared" si="5"/>
        <v>1.3398491713813576</v>
      </c>
      <c r="H49" s="17">
        <f t="shared" si="6"/>
        <v>2</v>
      </c>
      <c r="I49" s="2">
        <f t="shared" si="7"/>
        <v>2.0291786785581536</v>
      </c>
      <c r="J49" s="2">
        <v>25</v>
      </c>
      <c r="K49" s="15">
        <f t="shared" si="14"/>
        <v>56</v>
      </c>
      <c r="L49" s="2">
        <v>100</v>
      </c>
      <c r="M49" s="4">
        <v>250</v>
      </c>
      <c r="N49" s="2">
        <v>11.309932474020213</v>
      </c>
      <c r="O49" s="4">
        <v>14</v>
      </c>
      <c r="P49" s="4" t="s">
        <v>15</v>
      </c>
      <c r="Q49" s="1">
        <v>2100</v>
      </c>
      <c r="R49" s="1">
        <v>2564.2857100000001</v>
      </c>
      <c r="S49" s="2">
        <v>92.052042220000004</v>
      </c>
      <c r="T49" s="12">
        <f>S49*1000/K49</f>
        <v>1643.7864682142858</v>
      </c>
      <c r="U49" s="13">
        <f t="shared" si="15"/>
        <v>78.275546105442189</v>
      </c>
      <c r="V49" s="16">
        <f t="shared" si="8"/>
        <v>64.103093575102662</v>
      </c>
      <c r="W49" s="11" t="s">
        <v>19</v>
      </c>
    </row>
    <row r="50" spans="1:23" x14ac:dyDescent="0.25">
      <c r="A50" s="4" t="s">
        <v>54</v>
      </c>
      <c r="B50" s="4">
        <v>2</v>
      </c>
      <c r="C50" s="2">
        <v>16</v>
      </c>
      <c r="D50" s="2">
        <f t="shared" si="12"/>
        <v>201.06192982974676</v>
      </c>
      <c r="E50" s="17">
        <f t="shared" si="3"/>
        <v>112</v>
      </c>
      <c r="F50" s="2">
        <f t="shared" si="4"/>
        <v>11.941642642883693</v>
      </c>
      <c r="G50" s="2">
        <f t="shared" si="5"/>
        <v>1.3398491713813576</v>
      </c>
      <c r="H50" s="17">
        <f t="shared" si="6"/>
        <v>2</v>
      </c>
      <c r="I50" s="2">
        <f t="shared" si="7"/>
        <v>2.0291786785581536</v>
      </c>
      <c r="J50" s="2">
        <v>45</v>
      </c>
      <c r="K50" s="15">
        <f t="shared" si="14"/>
        <v>56</v>
      </c>
      <c r="L50" s="2">
        <v>350</v>
      </c>
      <c r="M50" s="4">
        <v>350</v>
      </c>
      <c r="N50" s="2">
        <v>26.56505117707799</v>
      </c>
      <c r="O50" s="4">
        <v>26</v>
      </c>
      <c r="P50" s="4">
        <v>1</v>
      </c>
      <c r="Q50" s="1">
        <v>2100</v>
      </c>
      <c r="R50" s="1">
        <v>2564.2857100000001</v>
      </c>
      <c r="S50" s="2">
        <v>94.6</v>
      </c>
      <c r="T50" s="12">
        <f>S50*1000/K50</f>
        <v>1689.2857142857142</v>
      </c>
      <c r="U50" s="13">
        <f t="shared" si="15"/>
        <v>80.442176870748298</v>
      </c>
      <c r="V50" s="16">
        <f t="shared" si="8"/>
        <v>65.877437436006858</v>
      </c>
      <c r="W50" s="11" t="s">
        <v>23</v>
      </c>
    </row>
    <row r="51" spans="1:23" x14ac:dyDescent="0.25">
      <c r="A51" s="4" t="s">
        <v>55</v>
      </c>
      <c r="B51" s="4">
        <v>2</v>
      </c>
      <c r="C51" s="2">
        <v>16</v>
      </c>
      <c r="D51" s="2">
        <f t="shared" si="12"/>
        <v>201.06192982974676</v>
      </c>
      <c r="E51" s="17">
        <f t="shared" si="3"/>
        <v>112</v>
      </c>
      <c r="F51" s="2">
        <f t="shared" si="4"/>
        <v>11.941642642883693</v>
      </c>
      <c r="G51" s="2">
        <f t="shared" si="5"/>
        <v>1.3398491713813576</v>
      </c>
      <c r="H51" s="17">
        <f t="shared" si="6"/>
        <v>2</v>
      </c>
      <c r="I51" s="2">
        <f t="shared" si="7"/>
        <v>2.0291786785581536</v>
      </c>
      <c r="J51" s="2">
        <v>45</v>
      </c>
      <c r="K51" s="15">
        <f t="shared" si="14"/>
        <v>56</v>
      </c>
      <c r="L51" s="2">
        <v>350</v>
      </c>
      <c r="M51" s="4">
        <v>350</v>
      </c>
      <c r="N51" s="2">
        <v>26.56505117707799</v>
      </c>
      <c r="O51" s="4">
        <v>27.5</v>
      </c>
      <c r="P51" s="4">
        <v>1</v>
      </c>
      <c r="Q51" s="1">
        <v>2100</v>
      </c>
      <c r="R51" s="1">
        <v>2564.2857100000001</v>
      </c>
      <c r="S51" s="2">
        <v>82.8</v>
      </c>
      <c r="T51" s="12">
        <f>S51*1000/K51</f>
        <v>1478.5714285714287</v>
      </c>
      <c r="U51" s="13">
        <f t="shared" si="15"/>
        <v>70.408163265306129</v>
      </c>
      <c r="V51" s="16">
        <f t="shared" si="8"/>
        <v>57.660167227287189</v>
      </c>
      <c r="W51" s="11" t="s">
        <v>23</v>
      </c>
    </row>
    <row r="52" spans="1:23" x14ac:dyDescent="0.25">
      <c r="A52" s="4" t="s">
        <v>56</v>
      </c>
      <c r="B52" s="4">
        <v>2</v>
      </c>
      <c r="C52" s="2">
        <v>16</v>
      </c>
      <c r="D52" s="2">
        <f t="shared" si="12"/>
        <v>201.06192982974676</v>
      </c>
      <c r="E52" s="17">
        <f t="shared" si="3"/>
        <v>112</v>
      </c>
      <c r="F52" s="2">
        <f t="shared" si="4"/>
        <v>11.941642642883693</v>
      </c>
      <c r="G52" s="2">
        <f t="shared" si="5"/>
        <v>1.3398491713813576</v>
      </c>
      <c r="H52" s="17">
        <f t="shared" si="6"/>
        <v>2</v>
      </c>
      <c r="I52" s="2">
        <f t="shared" si="7"/>
        <v>2.0291786785581536</v>
      </c>
      <c r="J52" s="2">
        <v>25</v>
      </c>
      <c r="K52" s="15">
        <f t="shared" si="14"/>
        <v>56</v>
      </c>
      <c r="L52" s="2">
        <v>250</v>
      </c>
      <c r="M52" s="4">
        <v>250</v>
      </c>
      <c r="N52" s="2">
        <v>26.56505117707799</v>
      </c>
      <c r="O52" s="4">
        <v>23.5</v>
      </c>
      <c r="P52" s="4">
        <v>1</v>
      </c>
      <c r="Q52" s="1">
        <v>2100</v>
      </c>
      <c r="R52" s="1">
        <v>2564.2857100000001</v>
      </c>
      <c r="S52" s="2">
        <v>78.099999999999994</v>
      </c>
      <c r="T52" s="12">
        <f>S52*1000/K52</f>
        <v>1394.6428571428571</v>
      </c>
      <c r="U52" s="13">
        <f t="shared" si="15"/>
        <v>66.411564625850332</v>
      </c>
      <c r="V52" s="16">
        <f t="shared" si="8"/>
        <v>54.38718672042426</v>
      </c>
      <c r="W52" s="11" t="s">
        <v>22</v>
      </c>
    </row>
    <row r="53" spans="1:23" x14ac:dyDescent="0.25">
      <c r="A53" s="4" t="s">
        <v>57</v>
      </c>
      <c r="B53" s="4">
        <v>2</v>
      </c>
      <c r="C53" s="2">
        <v>18</v>
      </c>
      <c r="D53" s="2">
        <f t="shared" si="12"/>
        <v>254.46900494077323</v>
      </c>
      <c r="E53" s="17">
        <f t="shared" si="3"/>
        <v>112</v>
      </c>
      <c r="F53" s="2">
        <f t="shared" si="4"/>
        <v>11.941642642883693</v>
      </c>
      <c r="G53" s="2">
        <f t="shared" si="5"/>
        <v>1.5073303178040272</v>
      </c>
      <c r="H53" s="17">
        <f t="shared" si="6"/>
        <v>2</v>
      </c>
      <c r="I53" s="2">
        <f t="shared" si="7"/>
        <v>3.0291786785581536</v>
      </c>
      <c r="J53" s="2">
        <v>45</v>
      </c>
      <c r="K53" s="15">
        <f t="shared" si="14"/>
        <v>56</v>
      </c>
      <c r="L53" s="2">
        <v>250</v>
      </c>
      <c r="M53" s="4">
        <v>250</v>
      </c>
      <c r="N53" s="2">
        <v>26.56505117707799</v>
      </c>
      <c r="O53" s="4">
        <v>21.5</v>
      </c>
      <c r="P53" s="4">
        <v>1</v>
      </c>
      <c r="Q53" s="1">
        <v>2100</v>
      </c>
      <c r="R53" s="1">
        <v>2564.2857100000001</v>
      </c>
      <c r="S53" s="2">
        <v>78.067963014</v>
      </c>
      <c r="T53" s="12">
        <f>S53*1000/K53</f>
        <v>1394.0707681071428</v>
      </c>
      <c r="U53" s="13">
        <f t="shared" si="15"/>
        <v>66.384322290816328</v>
      </c>
      <c r="V53" s="16">
        <f t="shared" si="8"/>
        <v>54.364876841556899</v>
      </c>
      <c r="W53" s="11" t="s">
        <v>18</v>
      </c>
    </row>
    <row r="54" spans="1:23" x14ac:dyDescent="0.25">
      <c r="A54" s="4" t="s">
        <v>58</v>
      </c>
      <c r="B54" s="4">
        <v>2</v>
      </c>
      <c r="C54" s="2">
        <v>16</v>
      </c>
      <c r="D54" s="2">
        <f t="shared" si="12"/>
        <v>201.06192982974676</v>
      </c>
      <c r="E54" s="17">
        <f t="shared" si="3"/>
        <v>112</v>
      </c>
      <c r="F54" s="2">
        <f t="shared" si="4"/>
        <v>11.941642642883693</v>
      </c>
      <c r="G54" s="2">
        <f t="shared" si="5"/>
        <v>1.3398491713813576</v>
      </c>
      <c r="H54" s="17">
        <f t="shared" si="6"/>
        <v>2</v>
      </c>
      <c r="I54" s="2">
        <f t="shared" si="7"/>
        <v>2.0291786785581536</v>
      </c>
      <c r="J54" s="2">
        <v>45</v>
      </c>
      <c r="K54" s="15">
        <f t="shared" si="14"/>
        <v>56</v>
      </c>
      <c r="L54" s="2">
        <v>380</v>
      </c>
      <c r="M54" s="4">
        <v>500</v>
      </c>
      <c r="N54" s="2">
        <v>20.80679101271123</v>
      </c>
      <c r="O54" s="4">
        <v>26</v>
      </c>
      <c r="P54" s="4" t="s">
        <v>14</v>
      </c>
      <c r="Q54" s="1">
        <v>2100</v>
      </c>
      <c r="R54" s="1">
        <v>2564.2857100000001</v>
      </c>
      <c r="S54" s="2">
        <v>81.640463858000004</v>
      </c>
      <c r="T54" s="12">
        <f>S54*1000/K54</f>
        <v>1457.8654260357143</v>
      </c>
      <c r="U54" s="13">
        <f t="shared" si="15"/>
        <v>69.422163144557828</v>
      </c>
      <c r="V54" s="16">
        <f t="shared" si="8"/>
        <v>56.85269080393207</v>
      </c>
      <c r="W54" s="11" t="s">
        <v>18</v>
      </c>
    </row>
    <row r="55" spans="1:23" x14ac:dyDescent="0.25">
      <c r="A55" s="6" t="s">
        <v>59</v>
      </c>
      <c r="B55" s="4">
        <v>2</v>
      </c>
      <c r="C55" s="2">
        <v>16</v>
      </c>
      <c r="D55" s="2">
        <f t="shared" si="12"/>
        <v>201.06192982974676</v>
      </c>
      <c r="E55" s="17">
        <f t="shared" si="3"/>
        <v>112</v>
      </c>
      <c r="F55" s="2">
        <f t="shared" si="4"/>
        <v>11.941642642883693</v>
      </c>
      <c r="G55" s="2">
        <f t="shared" si="5"/>
        <v>1.3398491713813576</v>
      </c>
      <c r="H55" s="17">
        <f t="shared" si="6"/>
        <v>2</v>
      </c>
      <c r="I55" s="2">
        <f t="shared" si="7"/>
        <v>2.0291786785581536</v>
      </c>
      <c r="J55" s="2">
        <v>45</v>
      </c>
      <c r="K55" s="15">
        <f t="shared" si="14"/>
        <v>56</v>
      </c>
      <c r="L55" s="2">
        <v>140</v>
      </c>
      <c r="M55" s="4">
        <v>38</v>
      </c>
      <c r="N55" s="2">
        <v>61.504361381755018</v>
      </c>
      <c r="O55" s="4">
        <v>49.5</v>
      </c>
      <c r="P55" s="4" t="s">
        <v>13</v>
      </c>
      <c r="Q55" s="1">
        <v>2100</v>
      </c>
      <c r="R55" s="1">
        <v>2564.2857100000001</v>
      </c>
      <c r="S55" s="2">
        <v>67.447386354000002</v>
      </c>
      <c r="T55" s="12">
        <f>S55*1000/K55</f>
        <v>1204.4176134642858</v>
      </c>
      <c r="U55" s="13">
        <f t="shared" si="15"/>
        <v>57.353219688775511</v>
      </c>
      <c r="V55" s="16">
        <f t="shared" si="8"/>
        <v>46.968932079892362</v>
      </c>
      <c r="W55" s="11" t="s">
        <v>23</v>
      </c>
    </row>
    <row r="56" spans="1:23" x14ac:dyDescent="0.25">
      <c r="A56" s="6" t="s">
        <v>60</v>
      </c>
      <c r="B56" s="4">
        <v>2</v>
      </c>
      <c r="C56" s="2">
        <v>16</v>
      </c>
      <c r="D56" s="2">
        <f t="shared" si="12"/>
        <v>201.06192982974676</v>
      </c>
      <c r="E56" s="17">
        <f t="shared" si="3"/>
        <v>112</v>
      </c>
      <c r="F56" s="2">
        <f t="shared" si="4"/>
        <v>11.941642642883693</v>
      </c>
      <c r="G56" s="2">
        <f t="shared" si="5"/>
        <v>1.3398491713813576</v>
      </c>
      <c r="H56" s="17">
        <f t="shared" si="6"/>
        <v>2</v>
      </c>
      <c r="I56" s="2">
        <f t="shared" si="7"/>
        <v>2.0291786785581536</v>
      </c>
      <c r="J56" s="2">
        <v>25</v>
      </c>
      <c r="K56" s="15">
        <f t="shared" si="14"/>
        <v>56</v>
      </c>
      <c r="L56" s="2">
        <v>180</v>
      </c>
      <c r="M56" s="4">
        <v>52</v>
      </c>
      <c r="N56" s="2">
        <v>59.981632572390922</v>
      </c>
      <c r="O56" s="4">
        <v>52</v>
      </c>
      <c r="P56" s="4" t="s">
        <v>13</v>
      </c>
      <c r="Q56" s="1">
        <v>2100</v>
      </c>
      <c r="R56" s="1">
        <v>2564.2857100000001</v>
      </c>
      <c r="S56" s="2">
        <v>80.850700588999999</v>
      </c>
      <c r="T56" s="12">
        <f>S56*1000/K56</f>
        <v>1443.7625105178572</v>
      </c>
      <c r="U56" s="13">
        <f t="shared" si="15"/>
        <v>68.750595738945577</v>
      </c>
      <c r="V56" s="16">
        <f t="shared" si="8"/>
        <v>56.302716381703704</v>
      </c>
      <c r="W56" s="11" t="s">
        <v>18</v>
      </c>
    </row>
    <row r="57" spans="1:23" x14ac:dyDescent="0.25">
      <c r="A57" s="4" t="s">
        <v>61</v>
      </c>
      <c r="B57" s="4">
        <v>3</v>
      </c>
      <c r="C57" s="2">
        <v>18</v>
      </c>
      <c r="D57" s="2">
        <f t="shared" si="12"/>
        <v>254.46900494077323</v>
      </c>
      <c r="E57" s="17">
        <f t="shared" si="3"/>
        <v>168</v>
      </c>
      <c r="F57" s="2">
        <f t="shared" si="4"/>
        <v>14.625465582862905</v>
      </c>
      <c r="G57" s="2">
        <f t="shared" si="5"/>
        <v>1.2307300508156909</v>
      </c>
      <c r="H57" s="17">
        <f t="shared" si="6"/>
        <v>2</v>
      </c>
      <c r="I57" s="2">
        <f t="shared" si="7"/>
        <v>1.6872672085685476</v>
      </c>
      <c r="J57" s="2">
        <v>25</v>
      </c>
      <c r="K57" s="15">
        <f t="shared" si="14"/>
        <v>84</v>
      </c>
      <c r="L57" s="2">
        <v>214</v>
      </c>
      <c r="M57" s="4">
        <v>400</v>
      </c>
      <c r="N57" s="2">
        <v>14.975984514756693</v>
      </c>
      <c r="O57" s="4">
        <v>17.5</v>
      </c>
      <c r="P57" s="4" t="s">
        <v>13</v>
      </c>
      <c r="Q57" s="1">
        <v>2100</v>
      </c>
      <c r="R57" s="1">
        <v>2564.2857100000001</v>
      </c>
      <c r="S57" s="2">
        <v>156.005007971</v>
      </c>
      <c r="T57" s="12">
        <f>S57*1000/K57</f>
        <v>1857.2024758452378</v>
      </c>
      <c r="U57" s="13">
        <f t="shared" si="15"/>
        <v>88.438213135487516</v>
      </c>
      <c r="V57" s="16">
        <f t="shared" si="8"/>
        <v>72.425723413060624</v>
      </c>
      <c r="W57" s="11" t="s">
        <v>18</v>
      </c>
    </row>
    <row r="58" spans="1:23" x14ac:dyDescent="0.25">
      <c r="A58" s="4" t="s">
        <v>62</v>
      </c>
      <c r="B58" s="4">
        <v>3</v>
      </c>
      <c r="C58" s="2">
        <v>18</v>
      </c>
      <c r="D58" s="2">
        <f t="shared" si="12"/>
        <v>254.46900494077323</v>
      </c>
      <c r="E58" s="17">
        <f t="shared" si="3"/>
        <v>168</v>
      </c>
      <c r="F58" s="2">
        <f t="shared" si="4"/>
        <v>14.625465582862905</v>
      </c>
      <c r="G58" s="2">
        <f t="shared" si="5"/>
        <v>1.2307300508156909</v>
      </c>
      <c r="H58" s="17">
        <f t="shared" si="6"/>
        <v>2</v>
      </c>
      <c r="I58" s="2">
        <f t="shared" si="7"/>
        <v>1.6872672085685476</v>
      </c>
      <c r="J58" s="2">
        <v>45</v>
      </c>
      <c r="K58" s="15">
        <f t="shared" si="14"/>
        <v>84</v>
      </c>
      <c r="L58" s="2">
        <v>214</v>
      </c>
      <c r="M58" s="4">
        <v>400</v>
      </c>
      <c r="N58" s="2">
        <v>14.975984514756693</v>
      </c>
      <c r="O58" s="4">
        <v>11.5</v>
      </c>
      <c r="P58" s="4" t="s">
        <v>13</v>
      </c>
      <c r="Q58" s="1">
        <v>2100</v>
      </c>
      <c r="R58" s="1">
        <v>2564.2857100000001</v>
      </c>
      <c r="S58" s="2">
        <v>169.21685019700001</v>
      </c>
      <c r="T58" s="12">
        <f>S58*1000/K58</f>
        <v>2014.4863118690478</v>
      </c>
      <c r="U58" s="13">
        <f t="shared" si="15"/>
        <v>95.927919612811792</v>
      </c>
      <c r="V58" s="16">
        <f t="shared" si="8"/>
        <v>78.559354911705512</v>
      </c>
      <c r="W58" s="11" t="s">
        <v>23</v>
      </c>
    </row>
    <row r="59" spans="1:23" x14ac:dyDescent="0.25">
      <c r="A59" s="4" t="s">
        <v>63</v>
      </c>
      <c r="B59" s="4">
        <v>3</v>
      </c>
      <c r="C59" s="2">
        <v>18</v>
      </c>
      <c r="D59" s="2">
        <f t="shared" si="12"/>
        <v>254.46900494077323</v>
      </c>
      <c r="E59" s="17">
        <f t="shared" si="3"/>
        <v>168</v>
      </c>
      <c r="F59" s="2">
        <f t="shared" si="4"/>
        <v>14.625465582862905</v>
      </c>
      <c r="G59" s="2">
        <f t="shared" si="5"/>
        <v>1.2307300508156909</v>
      </c>
      <c r="H59" s="17">
        <f t="shared" si="6"/>
        <v>2</v>
      </c>
      <c r="I59" s="2">
        <f t="shared" si="7"/>
        <v>1.6872672085685476</v>
      </c>
      <c r="J59" s="2">
        <v>45</v>
      </c>
      <c r="K59" s="15">
        <f t="shared" si="14"/>
        <v>84</v>
      </c>
      <c r="L59" s="2">
        <v>214</v>
      </c>
      <c r="M59" s="4">
        <v>400</v>
      </c>
      <c r="N59" s="2">
        <v>14.975984514756693</v>
      </c>
      <c r="O59" s="4">
        <v>11.5</v>
      </c>
      <c r="P59" s="4" t="s">
        <v>13</v>
      </c>
      <c r="Q59" s="1">
        <v>2100</v>
      </c>
      <c r="R59" s="1">
        <v>2564.2857100000001</v>
      </c>
      <c r="S59" s="2">
        <v>156.10074605</v>
      </c>
      <c r="T59" s="12">
        <f>S59*1000/K59</f>
        <v>1858.3422148809523</v>
      </c>
      <c r="U59" s="13">
        <f t="shared" si="15"/>
        <v>88.492486422902488</v>
      </c>
      <c r="V59" s="16">
        <f t="shared" si="8"/>
        <v>72.470170060767231</v>
      </c>
      <c r="W59" s="11" t="s">
        <v>18</v>
      </c>
    </row>
    <row r="60" spans="1:23" x14ac:dyDescent="0.25">
      <c r="A60" s="4" t="s">
        <v>64</v>
      </c>
      <c r="B60" s="4">
        <v>3</v>
      </c>
      <c r="C60" s="2">
        <v>18</v>
      </c>
      <c r="D60" s="2">
        <f t="shared" si="12"/>
        <v>254.46900494077323</v>
      </c>
      <c r="E60" s="17">
        <f t="shared" si="3"/>
        <v>168</v>
      </c>
      <c r="F60" s="2">
        <f t="shared" si="4"/>
        <v>14.625465582862905</v>
      </c>
      <c r="G60" s="2">
        <f t="shared" si="5"/>
        <v>1.2307300508156909</v>
      </c>
      <c r="H60" s="17">
        <f t="shared" si="6"/>
        <v>2</v>
      </c>
      <c r="I60" s="2">
        <f t="shared" si="7"/>
        <v>1.6872672085685476</v>
      </c>
      <c r="J60" s="2">
        <v>25</v>
      </c>
      <c r="K60" s="15">
        <f t="shared" si="14"/>
        <v>84</v>
      </c>
      <c r="L60" s="2">
        <v>214</v>
      </c>
      <c r="M60" s="4">
        <v>400</v>
      </c>
      <c r="N60" s="2">
        <v>14.975984514756693</v>
      </c>
      <c r="O60" s="4">
        <v>18</v>
      </c>
      <c r="P60" s="4" t="s">
        <v>13</v>
      </c>
      <c r="Q60" s="1">
        <v>2100</v>
      </c>
      <c r="R60" s="1">
        <v>2564.2857100000001</v>
      </c>
      <c r="S60" s="2">
        <v>119.337363014</v>
      </c>
      <c r="T60" s="12">
        <f>S60*1000/K60</f>
        <v>1420.6828930238096</v>
      </c>
      <c r="U60" s="13">
        <f t="shared" si="15"/>
        <v>67.65156633446712</v>
      </c>
      <c r="V60" s="16">
        <f t="shared" si="8"/>
        <v>55.402675586559717</v>
      </c>
      <c r="W60" s="11" t="s">
        <v>18</v>
      </c>
    </row>
    <row r="61" spans="1:23" x14ac:dyDescent="0.25">
      <c r="A61" s="4" t="s">
        <v>65</v>
      </c>
      <c r="B61" s="4">
        <v>3</v>
      </c>
      <c r="C61" s="2">
        <v>18</v>
      </c>
      <c r="D61" s="2">
        <f t="shared" si="12"/>
        <v>254.46900494077323</v>
      </c>
      <c r="E61" s="17">
        <f t="shared" si="3"/>
        <v>168</v>
      </c>
      <c r="F61" s="2">
        <f t="shared" si="4"/>
        <v>14.625465582862905</v>
      </c>
      <c r="G61" s="2">
        <f t="shared" si="5"/>
        <v>1.2307300508156909</v>
      </c>
      <c r="H61" s="17">
        <f t="shared" si="6"/>
        <v>2</v>
      </c>
      <c r="I61" s="2">
        <f t="shared" si="7"/>
        <v>1.6872672085685476</v>
      </c>
      <c r="J61" s="2">
        <v>45</v>
      </c>
      <c r="K61" s="15">
        <f t="shared" si="14"/>
        <v>84</v>
      </c>
      <c r="L61" s="2">
        <v>214</v>
      </c>
      <c r="M61" s="14">
        <v>400</v>
      </c>
      <c r="N61" s="2">
        <v>14.975984514756693</v>
      </c>
      <c r="O61" s="4">
        <v>13.5</v>
      </c>
      <c r="P61" s="4" t="s">
        <v>13</v>
      </c>
      <c r="Q61" s="1">
        <v>2100</v>
      </c>
      <c r="R61" s="1">
        <v>2564.2857100000001</v>
      </c>
      <c r="S61" s="2">
        <v>150.739419121</v>
      </c>
      <c r="T61" s="12">
        <f>S61*1000/K61</f>
        <v>1794.5168942976188</v>
      </c>
      <c r="U61" s="13">
        <f t="shared" si="15"/>
        <v>85.453185442743745</v>
      </c>
      <c r="V61" s="16">
        <f t="shared" si="8"/>
        <v>69.981160340265617</v>
      </c>
      <c r="W61" s="11" t="s">
        <v>19</v>
      </c>
    </row>
    <row r="62" spans="1:23" x14ac:dyDescent="0.25">
      <c r="A62" s="4" t="s">
        <v>66</v>
      </c>
      <c r="B62" s="4">
        <v>3</v>
      </c>
      <c r="C62" s="2">
        <v>18</v>
      </c>
      <c r="D62" s="2">
        <f t="shared" si="12"/>
        <v>254.46900494077323</v>
      </c>
      <c r="E62" s="17">
        <f t="shared" si="3"/>
        <v>168</v>
      </c>
      <c r="F62" s="2">
        <f t="shared" si="4"/>
        <v>14.625465582862905</v>
      </c>
      <c r="G62" s="2">
        <f t="shared" si="5"/>
        <v>1.2307300508156909</v>
      </c>
      <c r="H62" s="17">
        <f t="shared" si="6"/>
        <v>2</v>
      </c>
      <c r="I62" s="2">
        <f t="shared" si="7"/>
        <v>1.6872672085685476</v>
      </c>
      <c r="J62" s="2">
        <v>45</v>
      </c>
      <c r="K62" s="15">
        <f t="shared" si="14"/>
        <v>84</v>
      </c>
      <c r="L62" s="2">
        <v>300</v>
      </c>
      <c r="M62" s="4">
        <v>360</v>
      </c>
      <c r="N62" s="2">
        <v>22.619864948040426</v>
      </c>
      <c r="O62" s="4">
        <v>27</v>
      </c>
      <c r="P62" s="4">
        <v>1</v>
      </c>
      <c r="Q62" s="1">
        <v>2100</v>
      </c>
      <c r="R62" s="1">
        <v>2564.2857100000001</v>
      </c>
      <c r="S62" s="2">
        <v>122.7</v>
      </c>
      <c r="T62" s="12">
        <f>S62*1000/K62</f>
        <v>1460.7142857142858</v>
      </c>
      <c r="U62" s="13">
        <f t="shared" si="15"/>
        <v>69.557823129251702</v>
      </c>
      <c r="V62" s="16">
        <f t="shared" si="8"/>
        <v>56.96378839603976</v>
      </c>
      <c r="W62" s="11" t="s">
        <v>18</v>
      </c>
    </row>
    <row r="63" spans="1:23" x14ac:dyDescent="0.25">
      <c r="A63" s="4" t="s">
        <v>67</v>
      </c>
      <c r="B63" s="4">
        <v>3</v>
      </c>
      <c r="C63" s="2">
        <v>18</v>
      </c>
      <c r="D63" s="2">
        <f t="shared" si="12"/>
        <v>254.46900494077323</v>
      </c>
      <c r="E63" s="17">
        <f t="shared" si="3"/>
        <v>168</v>
      </c>
      <c r="F63" s="2">
        <f t="shared" si="4"/>
        <v>14.625465582862905</v>
      </c>
      <c r="G63" s="2">
        <f t="shared" si="5"/>
        <v>1.2307300508156909</v>
      </c>
      <c r="H63" s="17">
        <f t="shared" si="6"/>
        <v>2</v>
      </c>
      <c r="I63" s="2">
        <f t="shared" si="7"/>
        <v>1.6872672085685476</v>
      </c>
      <c r="J63" s="2">
        <v>25</v>
      </c>
      <c r="K63" s="15">
        <f t="shared" si="14"/>
        <v>84</v>
      </c>
      <c r="L63" s="2">
        <v>300</v>
      </c>
      <c r="M63" s="4">
        <v>320</v>
      </c>
      <c r="N63" s="2">
        <v>25.114834886144564</v>
      </c>
      <c r="O63" s="4">
        <v>24.5</v>
      </c>
      <c r="P63" s="4">
        <v>1</v>
      </c>
      <c r="Q63" s="1">
        <v>2100</v>
      </c>
      <c r="R63" s="1">
        <v>2564.2857100000001</v>
      </c>
      <c r="S63" s="2">
        <v>111.1</v>
      </c>
      <c r="T63" s="12">
        <f>S63*1000/K63</f>
        <v>1322.6190476190477</v>
      </c>
      <c r="U63" s="13">
        <f t="shared" si="15"/>
        <v>62.981859410430843</v>
      </c>
      <c r="V63" s="16">
        <f t="shared" si="8"/>
        <v>51.578458767726296</v>
      </c>
      <c r="W63" s="11" t="s">
        <v>19</v>
      </c>
    </row>
    <row r="64" spans="1:23" x14ac:dyDescent="0.25">
      <c r="A64" s="4" t="s">
        <v>68</v>
      </c>
      <c r="B64" s="4">
        <v>3</v>
      </c>
      <c r="C64" s="2">
        <v>18</v>
      </c>
      <c r="D64" s="2">
        <f t="shared" si="12"/>
        <v>254.46900494077323</v>
      </c>
      <c r="E64" s="17">
        <f t="shared" si="3"/>
        <v>168</v>
      </c>
      <c r="F64" s="2">
        <f t="shared" si="4"/>
        <v>14.625465582862905</v>
      </c>
      <c r="G64" s="2">
        <f t="shared" si="5"/>
        <v>1.2307300508156909</v>
      </c>
      <c r="H64" s="17">
        <f t="shared" si="6"/>
        <v>2</v>
      </c>
      <c r="I64" s="2">
        <f t="shared" si="7"/>
        <v>1.6872672085685476</v>
      </c>
      <c r="J64" s="2">
        <v>25</v>
      </c>
      <c r="K64" s="15">
        <f t="shared" si="14"/>
        <v>84</v>
      </c>
      <c r="L64" s="2">
        <v>300</v>
      </c>
      <c r="M64" s="4">
        <v>370</v>
      </c>
      <c r="N64" s="2">
        <v>22.067899562410222</v>
      </c>
      <c r="O64" s="4">
        <v>20</v>
      </c>
      <c r="P64" s="4">
        <v>1</v>
      </c>
      <c r="Q64" s="1">
        <v>2100</v>
      </c>
      <c r="R64" s="1">
        <v>2564.2857100000001</v>
      </c>
      <c r="S64" s="2">
        <v>105.1</v>
      </c>
      <c r="T64" s="12">
        <f>S64*1000/K64</f>
        <v>1251.1904761904761</v>
      </c>
      <c r="U64" s="13">
        <f t="shared" si="15"/>
        <v>59.580498866213155</v>
      </c>
      <c r="V64" s="16">
        <f t="shared" si="8"/>
        <v>48.792943442736579</v>
      </c>
      <c r="W64" s="11" t="s">
        <v>20</v>
      </c>
    </row>
    <row r="65" spans="1:29" x14ac:dyDescent="0.25">
      <c r="A65" s="4" t="s">
        <v>69</v>
      </c>
      <c r="B65" s="4">
        <v>3</v>
      </c>
      <c r="C65" s="2">
        <v>18</v>
      </c>
      <c r="D65" s="2">
        <f t="shared" si="12"/>
        <v>254.46900494077323</v>
      </c>
      <c r="E65" s="17">
        <f t="shared" si="3"/>
        <v>168</v>
      </c>
      <c r="F65" s="2">
        <f t="shared" si="4"/>
        <v>14.625465582862905</v>
      </c>
      <c r="G65" s="2">
        <f t="shared" si="5"/>
        <v>1.2307300508156909</v>
      </c>
      <c r="H65" s="17">
        <f t="shared" si="6"/>
        <v>2</v>
      </c>
      <c r="I65" s="2">
        <f t="shared" si="7"/>
        <v>1.6872672085685476</v>
      </c>
      <c r="J65" s="2">
        <v>25</v>
      </c>
      <c r="K65" s="15">
        <f t="shared" si="14"/>
        <v>84</v>
      </c>
      <c r="L65" s="2">
        <v>300</v>
      </c>
      <c r="M65" s="4">
        <v>320</v>
      </c>
      <c r="N65" s="2">
        <v>25.114834886144564</v>
      </c>
      <c r="O65" s="4">
        <v>24</v>
      </c>
      <c r="P65" s="4">
        <v>1</v>
      </c>
      <c r="Q65" s="1">
        <v>2100</v>
      </c>
      <c r="R65" s="1">
        <v>2564.2857100000001</v>
      </c>
      <c r="S65" s="2">
        <v>113.1</v>
      </c>
      <c r="T65" s="12">
        <f>S65*1000/K65</f>
        <v>1346.4285714285713</v>
      </c>
      <c r="U65" s="13">
        <f t="shared" si="15"/>
        <v>64.115646258503389</v>
      </c>
      <c r="V65" s="16">
        <f t="shared" si="8"/>
        <v>52.506963876056197</v>
      </c>
      <c r="W65" s="11" t="s">
        <v>20</v>
      </c>
    </row>
    <row r="66" spans="1:29" x14ac:dyDescent="0.25">
      <c r="A66" s="4" t="s">
        <v>70</v>
      </c>
      <c r="B66" s="4">
        <v>3</v>
      </c>
      <c r="C66" s="2">
        <v>20</v>
      </c>
      <c r="D66" s="2">
        <f t="shared" si="12"/>
        <v>314.15926535897933</v>
      </c>
      <c r="E66" s="17">
        <f t="shared" si="3"/>
        <v>168</v>
      </c>
      <c r="F66" s="2">
        <f t="shared" si="4"/>
        <v>14.625465582862905</v>
      </c>
      <c r="G66" s="2">
        <f t="shared" si="5"/>
        <v>1.3674778342396565</v>
      </c>
      <c r="H66" s="17">
        <f t="shared" si="6"/>
        <v>2</v>
      </c>
      <c r="I66" s="2">
        <f t="shared" si="7"/>
        <v>2.6872672085685476</v>
      </c>
      <c r="J66" s="2">
        <v>25</v>
      </c>
      <c r="K66" s="15">
        <f t="shared" ref="K66:K73" si="21">28*B66</f>
        <v>84</v>
      </c>
      <c r="L66" s="2">
        <v>200</v>
      </c>
      <c r="M66" s="4">
        <v>220</v>
      </c>
      <c r="N66" s="2">
        <v>24.443954780416536</v>
      </c>
      <c r="O66" s="4">
        <v>25</v>
      </c>
      <c r="P66" s="4">
        <v>1</v>
      </c>
      <c r="Q66" s="1">
        <v>2100</v>
      </c>
      <c r="R66" s="1">
        <v>2564.2857100000001</v>
      </c>
      <c r="S66" s="2">
        <v>123.1</v>
      </c>
      <c r="T66" s="12">
        <f>S66*1000/K66</f>
        <v>1465.4761904761904</v>
      </c>
      <c r="U66" s="13">
        <f t="shared" ref="U66:U73" si="22">T66*100/Q66</f>
        <v>69.784580498866205</v>
      </c>
      <c r="V66" s="16">
        <f t="shared" si="8"/>
        <v>57.14948941770573</v>
      </c>
      <c r="W66" s="11" t="s">
        <v>21</v>
      </c>
    </row>
    <row r="67" spans="1:29" x14ac:dyDescent="0.25">
      <c r="A67" s="4" t="s">
        <v>71</v>
      </c>
      <c r="B67" s="4">
        <v>3</v>
      </c>
      <c r="C67" s="2">
        <v>18</v>
      </c>
      <c r="D67" s="2">
        <f t="shared" si="12"/>
        <v>254.46900494077323</v>
      </c>
      <c r="E67" s="17">
        <f t="shared" ref="E67:E73" si="23">2*K67</f>
        <v>168</v>
      </c>
      <c r="F67" s="2">
        <f t="shared" ref="F67:F73" si="24">2*SQRT(E67/PI())</f>
        <v>14.625465582862905</v>
      </c>
      <c r="G67" s="2">
        <f t="shared" ref="G67:G73" si="25">C67/F67</f>
        <v>1.2307300508156909</v>
      </c>
      <c r="H67" s="17">
        <f t="shared" ref="H67:H73" si="26">E67/K67</f>
        <v>2</v>
      </c>
      <c r="I67" s="2">
        <f t="shared" ref="I67:I73" si="27">(C67-F67)/2</f>
        <v>1.6872672085685476</v>
      </c>
      <c r="J67" s="2">
        <v>45</v>
      </c>
      <c r="K67" s="15">
        <f t="shared" si="21"/>
        <v>84</v>
      </c>
      <c r="L67" s="2">
        <v>200</v>
      </c>
      <c r="M67" s="4">
        <v>58</v>
      </c>
      <c r="N67" s="2">
        <v>59.886266849017574</v>
      </c>
      <c r="O67" s="4">
        <v>55.5</v>
      </c>
      <c r="P67" s="4" t="s">
        <v>13</v>
      </c>
      <c r="Q67" s="1">
        <v>2100</v>
      </c>
      <c r="R67" s="1">
        <v>2564.2857100000001</v>
      </c>
      <c r="S67" s="2">
        <v>96.312381552000005</v>
      </c>
      <c r="T67" s="12">
        <f>S67*1000/K67</f>
        <v>1146.5759708571429</v>
      </c>
      <c r="U67" s="13">
        <f t="shared" si="22"/>
        <v>54.598855755102043</v>
      </c>
      <c r="V67" s="16">
        <f t="shared" ref="V67:V73" si="28">T67*100/R67</f>
        <v>44.713269133225523</v>
      </c>
      <c r="W67" s="11" t="s">
        <v>23</v>
      </c>
    </row>
    <row r="68" spans="1:29" x14ac:dyDescent="0.25">
      <c r="A68" s="4" t="s">
        <v>72</v>
      </c>
      <c r="B68" s="4">
        <v>3</v>
      </c>
      <c r="C68" s="2">
        <v>18</v>
      </c>
      <c r="D68" s="2">
        <f t="shared" si="12"/>
        <v>254.46900494077323</v>
      </c>
      <c r="E68" s="17">
        <f t="shared" si="23"/>
        <v>168</v>
      </c>
      <c r="F68" s="2">
        <f t="shared" si="24"/>
        <v>14.625465582862905</v>
      </c>
      <c r="G68" s="2">
        <f t="shared" si="25"/>
        <v>1.2307300508156909</v>
      </c>
      <c r="H68" s="17">
        <f t="shared" si="26"/>
        <v>2</v>
      </c>
      <c r="I68" s="2">
        <f t="shared" si="27"/>
        <v>1.6872672085685476</v>
      </c>
      <c r="J68" s="2">
        <v>25</v>
      </c>
      <c r="K68" s="15">
        <f t="shared" si="21"/>
        <v>84</v>
      </c>
      <c r="L68" s="2">
        <v>200</v>
      </c>
      <c r="M68" s="4">
        <v>58</v>
      </c>
      <c r="N68" s="2">
        <v>59.886266849017574</v>
      </c>
      <c r="O68" s="4">
        <v>60</v>
      </c>
      <c r="P68" s="4" t="s">
        <v>13</v>
      </c>
      <c r="Q68" s="1">
        <v>2100</v>
      </c>
      <c r="R68" s="1">
        <v>2564.2857100000001</v>
      </c>
      <c r="S68" s="2">
        <v>89.706462071999994</v>
      </c>
      <c r="T68" s="12">
        <f>S68*1000/K68</f>
        <v>1067.9340722857141</v>
      </c>
      <c r="U68" s="13">
        <f t="shared" si="22"/>
        <v>50.854003442176868</v>
      </c>
      <c r="V68" s="16">
        <f t="shared" si="28"/>
        <v>41.646454142027494</v>
      </c>
      <c r="W68" s="11" t="s">
        <v>23</v>
      </c>
    </row>
    <row r="69" spans="1:29" x14ac:dyDescent="0.25">
      <c r="A69" s="4" t="s">
        <v>73</v>
      </c>
      <c r="B69" s="4">
        <v>6</v>
      </c>
      <c r="C69" s="2">
        <v>25</v>
      </c>
      <c r="D69" s="2">
        <f t="shared" si="12"/>
        <v>490.87385212340519</v>
      </c>
      <c r="E69" s="17">
        <f t="shared" si="23"/>
        <v>336</v>
      </c>
      <c r="F69" s="2">
        <f t="shared" si="24"/>
        <v>20.683531783305643</v>
      </c>
      <c r="G69" s="2">
        <f t="shared" si="25"/>
        <v>1.2086910621414433</v>
      </c>
      <c r="H69" s="17">
        <f t="shared" si="26"/>
        <v>2</v>
      </c>
      <c r="I69" s="2">
        <f t="shared" si="27"/>
        <v>2.1582341083471785</v>
      </c>
      <c r="J69" s="2">
        <v>25</v>
      </c>
      <c r="K69" s="15">
        <f t="shared" si="21"/>
        <v>168</v>
      </c>
      <c r="L69" s="2">
        <v>300</v>
      </c>
      <c r="M69" s="4">
        <v>300</v>
      </c>
      <c r="N69" s="2">
        <v>26.56505117707799</v>
      </c>
      <c r="O69" s="4">
        <v>28.5</v>
      </c>
      <c r="P69" s="4" t="s">
        <v>14</v>
      </c>
      <c r="Q69" s="1">
        <v>2100</v>
      </c>
      <c r="R69" s="1">
        <v>2564.2857100000001</v>
      </c>
      <c r="S69" s="2">
        <v>122.7</v>
      </c>
      <c r="T69" s="12">
        <f>S69*1000/K69</f>
        <v>730.35714285714289</v>
      </c>
      <c r="U69" s="13">
        <f t="shared" si="22"/>
        <v>34.778911564625851</v>
      </c>
      <c r="V69" s="16">
        <f t="shared" si="28"/>
        <v>28.48189419801988</v>
      </c>
      <c r="W69" s="11" t="s">
        <v>21</v>
      </c>
    </row>
    <row r="70" spans="1:29" x14ac:dyDescent="0.25">
      <c r="A70" s="4" t="s">
        <v>74</v>
      </c>
      <c r="B70" s="4">
        <v>6</v>
      </c>
      <c r="C70" s="2">
        <v>28</v>
      </c>
      <c r="D70" s="2">
        <f t="shared" si="12"/>
        <v>615.75216010359941</v>
      </c>
      <c r="E70" s="17">
        <f t="shared" si="23"/>
        <v>336</v>
      </c>
      <c r="F70" s="2">
        <f t="shared" si="24"/>
        <v>20.683531783305643</v>
      </c>
      <c r="G70" s="2">
        <f t="shared" si="25"/>
        <v>1.3537339895984166</v>
      </c>
      <c r="H70" s="17">
        <f t="shared" si="26"/>
        <v>2</v>
      </c>
      <c r="I70" s="2">
        <f t="shared" si="27"/>
        <v>3.6582341083471785</v>
      </c>
      <c r="J70" s="2">
        <v>25</v>
      </c>
      <c r="K70" s="15">
        <f t="shared" si="21"/>
        <v>168</v>
      </c>
      <c r="L70" s="2">
        <v>250</v>
      </c>
      <c r="M70" s="4">
        <v>300</v>
      </c>
      <c r="N70" s="2">
        <v>22.619864948040426</v>
      </c>
      <c r="O70" s="4">
        <v>25</v>
      </c>
      <c r="P70" s="4" t="s">
        <v>16</v>
      </c>
      <c r="Q70" s="1">
        <v>2100</v>
      </c>
      <c r="R70" s="1">
        <v>2564.2857100000001</v>
      </c>
      <c r="S70" s="2">
        <v>145.30000000000001</v>
      </c>
      <c r="T70" s="12">
        <f>S70*1000/K70</f>
        <v>864.88095238095241</v>
      </c>
      <c r="U70" s="13">
        <f t="shared" si="22"/>
        <v>41.184807256235828</v>
      </c>
      <c r="V70" s="16">
        <f t="shared" si="28"/>
        <v>33.727948060083847</v>
      </c>
      <c r="W70" s="11" t="s">
        <v>20</v>
      </c>
    </row>
    <row r="71" spans="1:29" x14ac:dyDescent="0.25">
      <c r="A71" s="4" t="s">
        <v>75</v>
      </c>
      <c r="B71" s="4">
        <v>6</v>
      </c>
      <c r="C71" s="2">
        <v>28</v>
      </c>
      <c r="D71" s="2">
        <f t="shared" si="12"/>
        <v>615.75216010359941</v>
      </c>
      <c r="E71" s="17">
        <f t="shared" si="23"/>
        <v>336</v>
      </c>
      <c r="F71" s="2">
        <f t="shared" si="24"/>
        <v>20.683531783305643</v>
      </c>
      <c r="G71" s="2">
        <f t="shared" si="25"/>
        <v>1.3537339895984166</v>
      </c>
      <c r="H71" s="17">
        <f t="shared" si="26"/>
        <v>2</v>
      </c>
      <c r="I71" s="2">
        <f t="shared" si="27"/>
        <v>3.6582341083471785</v>
      </c>
      <c r="J71" s="2">
        <v>25</v>
      </c>
      <c r="K71" s="15">
        <f t="shared" si="21"/>
        <v>168</v>
      </c>
      <c r="L71" s="2">
        <v>250</v>
      </c>
      <c r="M71" s="4">
        <v>250</v>
      </c>
      <c r="N71" s="2">
        <v>26.56505117707799</v>
      </c>
      <c r="O71" s="4">
        <v>29</v>
      </c>
      <c r="P71" s="4" t="s">
        <v>16</v>
      </c>
      <c r="Q71" s="1">
        <v>2100</v>
      </c>
      <c r="R71" s="1">
        <v>2564.2857100000001</v>
      </c>
      <c r="S71" s="2">
        <v>164.5</v>
      </c>
      <c r="T71" s="12">
        <f>S71*1000/K71</f>
        <v>979.16666666666663</v>
      </c>
      <c r="U71" s="13">
        <f t="shared" si="22"/>
        <v>46.626984126984119</v>
      </c>
      <c r="V71" s="16">
        <f t="shared" si="28"/>
        <v>38.184772580067396</v>
      </c>
      <c r="W71" s="11" t="s">
        <v>21</v>
      </c>
    </row>
    <row r="72" spans="1:29" x14ac:dyDescent="0.25">
      <c r="A72" s="4" t="s">
        <v>76</v>
      </c>
      <c r="B72" s="4">
        <v>6</v>
      </c>
      <c r="C72" s="2">
        <v>28</v>
      </c>
      <c r="D72" s="2">
        <f t="shared" si="12"/>
        <v>615.75216010359941</v>
      </c>
      <c r="E72" s="17">
        <f t="shared" si="23"/>
        <v>336</v>
      </c>
      <c r="F72" s="2">
        <f t="shared" si="24"/>
        <v>20.683531783305643</v>
      </c>
      <c r="G72" s="2">
        <f t="shared" si="25"/>
        <v>1.3537339895984166</v>
      </c>
      <c r="H72" s="17">
        <f t="shared" si="26"/>
        <v>2</v>
      </c>
      <c r="I72" s="2">
        <f t="shared" si="27"/>
        <v>3.6582341083471785</v>
      </c>
      <c r="J72" s="2">
        <v>45</v>
      </c>
      <c r="K72" s="15">
        <f t="shared" si="21"/>
        <v>168</v>
      </c>
      <c r="L72" s="2">
        <v>250</v>
      </c>
      <c r="M72" s="4">
        <v>250</v>
      </c>
      <c r="N72" s="2">
        <v>26.56505117707799</v>
      </c>
      <c r="O72" s="4">
        <v>29.5</v>
      </c>
      <c r="P72" s="4" t="s">
        <v>16</v>
      </c>
      <c r="Q72" s="1">
        <v>2100</v>
      </c>
      <c r="R72" s="1">
        <v>2564.2857100000001</v>
      </c>
      <c r="S72" s="2">
        <v>144</v>
      </c>
      <c r="T72" s="12">
        <f>S72*1000/K72</f>
        <v>857.14285714285711</v>
      </c>
      <c r="U72" s="13">
        <f t="shared" si="22"/>
        <v>40.816326530612244</v>
      </c>
      <c r="V72" s="16">
        <f t="shared" si="28"/>
        <v>33.426183899876627</v>
      </c>
      <c r="W72" s="11" t="s">
        <v>21</v>
      </c>
    </row>
    <row r="73" spans="1:29" x14ac:dyDescent="0.25">
      <c r="A73" s="4" t="s">
        <v>77</v>
      </c>
      <c r="B73" s="4">
        <v>6</v>
      </c>
      <c r="C73" s="2">
        <v>28</v>
      </c>
      <c r="D73" s="2">
        <f t="shared" si="12"/>
        <v>615.75216010359941</v>
      </c>
      <c r="E73" s="17">
        <f t="shared" si="23"/>
        <v>336</v>
      </c>
      <c r="F73" s="2">
        <f t="shared" si="24"/>
        <v>20.683531783305643</v>
      </c>
      <c r="G73" s="2">
        <f t="shared" si="25"/>
        <v>1.3537339895984166</v>
      </c>
      <c r="H73" s="17">
        <f t="shared" si="26"/>
        <v>2</v>
      </c>
      <c r="I73" s="2">
        <f t="shared" si="27"/>
        <v>3.6582341083471785</v>
      </c>
      <c r="J73" s="2">
        <v>45</v>
      </c>
      <c r="K73" s="15">
        <f t="shared" si="21"/>
        <v>168</v>
      </c>
      <c r="L73" s="2">
        <v>250</v>
      </c>
      <c r="M73" s="4">
        <v>250</v>
      </c>
      <c r="N73" s="2">
        <v>26.56505117707799</v>
      </c>
      <c r="O73" s="4">
        <v>25.5</v>
      </c>
      <c r="P73" s="4" t="s">
        <v>16</v>
      </c>
      <c r="Q73" s="1">
        <v>2100</v>
      </c>
      <c r="R73" s="1">
        <v>2564.2857100000001</v>
      </c>
      <c r="S73" s="2">
        <v>168.2</v>
      </c>
      <c r="T73" s="12">
        <f>S73*1000/K73</f>
        <v>1001.1904761904761</v>
      </c>
      <c r="U73" s="13">
        <f t="shared" si="22"/>
        <v>47.67573696145125</v>
      </c>
      <c r="V73" s="16">
        <f t="shared" si="28"/>
        <v>39.043639805272562</v>
      </c>
      <c r="W73" s="11" t="s">
        <v>21</v>
      </c>
    </row>
    <row r="74" spans="1:29" x14ac:dyDescent="0.25">
      <c r="AC74" s="11"/>
    </row>
    <row r="75" spans="1:29" x14ac:dyDescent="0.25">
      <c r="AC75" s="11"/>
    </row>
    <row r="76" spans="1:29" x14ac:dyDescent="0.25">
      <c r="AC76" s="11"/>
    </row>
    <row r="77" spans="1:29" x14ac:dyDescent="0.25">
      <c r="AC77" s="11"/>
    </row>
    <row r="78" spans="1:29" x14ac:dyDescent="0.25">
      <c r="AC78" s="11"/>
    </row>
    <row r="79" spans="1:29" x14ac:dyDescent="0.25">
      <c r="AC79" s="11"/>
    </row>
    <row r="80" spans="1:29" x14ac:dyDescent="0.25">
      <c r="AC80" s="11"/>
    </row>
    <row r="81" spans="29:29" x14ac:dyDescent="0.25">
      <c r="AC81" s="11"/>
    </row>
    <row r="82" spans="29:29" x14ac:dyDescent="0.25">
      <c r="AC82" s="11"/>
    </row>
    <row r="83" spans="29:29" x14ac:dyDescent="0.25">
      <c r="AC83" s="11"/>
    </row>
    <row r="84" spans="29:29" x14ac:dyDescent="0.25">
      <c r="AC84" s="11"/>
    </row>
    <row r="85" spans="29:29" x14ac:dyDescent="0.25">
      <c r="AC85" s="11"/>
    </row>
    <row r="86" spans="29:29" x14ac:dyDescent="0.25">
      <c r="AC86" s="11"/>
    </row>
    <row r="87" spans="29:29" x14ac:dyDescent="0.25">
      <c r="AC87" s="11"/>
    </row>
    <row r="88" spans="29:29" x14ac:dyDescent="0.25">
      <c r="AC88" s="11"/>
    </row>
    <row r="89" spans="29:29" x14ac:dyDescent="0.25">
      <c r="AC89" s="11"/>
    </row>
    <row r="90" spans="29:29" x14ac:dyDescent="0.25">
      <c r="AC90" s="11"/>
    </row>
    <row r="91" spans="29:29" x14ac:dyDescent="0.25">
      <c r="AC91" s="11"/>
    </row>
    <row r="92" spans="29:29" x14ac:dyDescent="0.25">
      <c r="AC92" s="11"/>
    </row>
    <row r="93" spans="29:29" x14ac:dyDescent="0.25">
      <c r="AC93" s="11"/>
    </row>
    <row r="94" spans="29:29" x14ac:dyDescent="0.25">
      <c r="AC94" s="11"/>
    </row>
    <row r="95" spans="29:29" x14ac:dyDescent="0.25">
      <c r="AC95" s="11"/>
    </row>
    <row r="96" spans="29:29" x14ac:dyDescent="0.25">
      <c r="AC96" s="11"/>
    </row>
    <row r="97" spans="29:29" x14ac:dyDescent="0.25">
      <c r="AC97" s="11"/>
    </row>
    <row r="98" spans="29:29" x14ac:dyDescent="0.25">
      <c r="AC98" s="11"/>
    </row>
    <row r="99" spans="29:29" x14ac:dyDescent="0.25">
      <c r="AC99" s="11"/>
    </row>
    <row r="100" spans="29:29" x14ac:dyDescent="0.25">
      <c r="AC100" s="11"/>
    </row>
    <row r="101" spans="29:29" x14ac:dyDescent="0.25">
      <c r="AC101" s="11"/>
    </row>
    <row r="102" spans="29:29" x14ac:dyDescent="0.25">
      <c r="AC102" s="11"/>
    </row>
    <row r="103" spans="29:29" x14ac:dyDescent="0.25">
      <c r="AC103" s="11"/>
    </row>
    <row r="104" spans="29:29" x14ac:dyDescent="0.25">
      <c r="AC104" s="11"/>
    </row>
    <row r="105" spans="29:29" x14ac:dyDescent="0.25">
      <c r="AC105" s="11"/>
    </row>
    <row r="106" spans="29:29" x14ac:dyDescent="0.25">
      <c r="AC106" s="11"/>
    </row>
    <row r="107" spans="29:29" x14ac:dyDescent="0.25">
      <c r="AC107" s="11"/>
    </row>
    <row r="108" spans="29:29" x14ac:dyDescent="0.25">
      <c r="AC108" s="11"/>
    </row>
    <row r="109" spans="29:29" x14ac:dyDescent="0.25">
      <c r="AC109" s="11"/>
    </row>
    <row r="110" spans="29:29" x14ac:dyDescent="0.25">
      <c r="AC110" s="11"/>
    </row>
    <row r="111" spans="29:29" x14ac:dyDescent="0.25">
      <c r="AC111" s="11"/>
    </row>
    <row r="112" spans="29:29" x14ac:dyDescent="0.25">
      <c r="AC112" s="11"/>
    </row>
    <row r="113" spans="29:29" x14ac:dyDescent="0.25">
      <c r="AC113" s="11"/>
    </row>
    <row r="114" spans="29:29" x14ac:dyDescent="0.25">
      <c r="AC114" s="11"/>
    </row>
    <row r="115" spans="29:29" x14ac:dyDescent="0.25">
      <c r="AC115" s="11"/>
    </row>
    <row r="116" spans="29:29" x14ac:dyDescent="0.25">
      <c r="AC116" s="11"/>
    </row>
    <row r="117" spans="29:29" x14ac:dyDescent="0.25">
      <c r="AC117" s="11"/>
    </row>
    <row r="118" spans="29:29" x14ac:dyDescent="0.25">
      <c r="AC118" s="11"/>
    </row>
    <row r="119" spans="29:29" x14ac:dyDescent="0.25">
      <c r="AC119" s="11"/>
    </row>
    <row r="120" spans="29:29" x14ac:dyDescent="0.25">
      <c r="AC120" s="11"/>
    </row>
    <row r="121" spans="29:29" x14ac:dyDescent="0.25">
      <c r="AC121" s="11"/>
    </row>
    <row r="122" spans="29:29" x14ac:dyDescent="0.25">
      <c r="AC122" s="11"/>
    </row>
    <row r="123" spans="29:29" x14ac:dyDescent="0.25">
      <c r="AC123" s="11"/>
    </row>
    <row r="124" spans="29:29" x14ac:dyDescent="0.25">
      <c r="AC124" s="11"/>
    </row>
    <row r="125" spans="29:29" x14ac:dyDescent="0.25">
      <c r="AC125" s="11"/>
    </row>
    <row r="126" spans="29:29" x14ac:dyDescent="0.25">
      <c r="AC126" s="11"/>
    </row>
    <row r="127" spans="29:29" x14ac:dyDescent="0.25">
      <c r="AC127" s="11"/>
    </row>
    <row r="128" spans="29:29" x14ac:dyDescent="0.25">
      <c r="AC128" s="11"/>
    </row>
    <row r="129" spans="29:29" x14ac:dyDescent="0.25">
      <c r="AC129" s="11"/>
    </row>
    <row r="130" spans="29:29" x14ac:dyDescent="0.25">
      <c r="AC130" s="11"/>
    </row>
    <row r="131" spans="29:29" x14ac:dyDescent="0.25">
      <c r="AC131" s="11"/>
    </row>
    <row r="132" spans="29:29" x14ac:dyDescent="0.25">
      <c r="AC132" s="11"/>
    </row>
    <row r="133" spans="29:29" x14ac:dyDescent="0.25">
      <c r="AC133" s="11"/>
    </row>
    <row r="134" spans="29:29" x14ac:dyDescent="0.25">
      <c r="AC134" s="11"/>
    </row>
    <row r="135" spans="29:29" x14ac:dyDescent="0.25">
      <c r="AC135" s="11"/>
    </row>
    <row r="136" spans="29:29" x14ac:dyDescent="0.25">
      <c r="AC136" s="11"/>
    </row>
    <row r="137" spans="29:29" x14ac:dyDescent="0.25">
      <c r="AC137" s="11"/>
    </row>
    <row r="138" spans="29:29" x14ac:dyDescent="0.25">
      <c r="AC138" s="11"/>
    </row>
    <row r="139" spans="29:29" x14ac:dyDescent="0.25">
      <c r="AC139" s="11"/>
    </row>
    <row r="140" spans="29:29" x14ac:dyDescent="0.25">
      <c r="AC140" s="11"/>
    </row>
    <row r="141" spans="29:29" x14ac:dyDescent="0.25">
      <c r="AC141" s="11"/>
    </row>
    <row r="142" spans="29:29" x14ac:dyDescent="0.25">
      <c r="AC142" s="11"/>
    </row>
    <row r="143" spans="29:29" x14ac:dyDescent="0.25">
      <c r="AC143" s="11"/>
    </row>
    <row r="144" spans="29:29" x14ac:dyDescent="0.25">
      <c r="AC144" s="11"/>
    </row>
    <row r="145" spans="29:29" x14ac:dyDescent="0.25">
      <c r="AC145" s="11"/>
    </row>
    <row r="146" spans="29:29" x14ac:dyDescent="0.25">
      <c r="AC146" s="11"/>
    </row>
    <row r="147" spans="29:29" x14ac:dyDescent="0.25">
      <c r="AC147" s="11"/>
    </row>
    <row r="148" spans="29:29" x14ac:dyDescent="0.25">
      <c r="AC148" s="11"/>
    </row>
    <row r="149" spans="29:29" x14ac:dyDescent="0.25">
      <c r="AC149" s="11"/>
    </row>
    <row r="150" spans="29:29" x14ac:dyDescent="0.25">
      <c r="AC150" s="11"/>
    </row>
    <row r="151" spans="29:29" x14ac:dyDescent="0.25">
      <c r="AC151" s="11"/>
    </row>
    <row r="152" spans="29:29" x14ac:dyDescent="0.25">
      <c r="AC152" s="11"/>
    </row>
    <row r="153" spans="29:29" x14ac:dyDescent="0.25">
      <c r="AC153" s="11"/>
    </row>
    <row r="154" spans="29:29" x14ac:dyDescent="0.25">
      <c r="AC154" s="11"/>
    </row>
    <row r="155" spans="29:29" x14ac:dyDescent="0.25">
      <c r="AC155" s="11"/>
    </row>
    <row r="156" spans="29:29" x14ac:dyDescent="0.25">
      <c r="AC156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Fibre rupture all</vt:lpstr>
    </vt:vector>
  </TitlesOfParts>
  <Company>The University of Auckland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del Rey Castillo</dc:creator>
  <cp:lastModifiedBy>Enrique del Rey Castillo</cp:lastModifiedBy>
  <cp:lastPrinted>2016-03-03T21:48:36Z</cp:lastPrinted>
  <dcterms:created xsi:type="dcterms:W3CDTF">2015-10-12T20:09:05Z</dcterms:created>
  <dcterms:modified xsi:type="dcterms:W3CDTF">2017-07-16T23:09:38Z</dcterms:modified>
</cp:coreProperties>
</file>