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rad010\Documents\Parsons OA Study\Manuscript\PNAS\"/>
    </mc:Choice>
  </mc:AlternateContent>
  <bookViews>
    <workbookView xWindow="0" yWindow="0" windowWidth="28800" windowHeight="12300" activeTab="1"/>
  </bookViews>
  <sheets>
    <sheet name="Calibration Data" sheetId="2" r:id="rId1"/>
    <sheet name="WB003 High Temp High CO2" sheetId="3" r:id="rId2"/>
    <sheet name="WB023 High Temp High CO2" sheetId="4" r:id="rId3"/>
    <sheet name="WB004 High Temp Low CO2" sheetId="1" r:id="rId4"/>
    <sheet name="WB022 High Temp Low CO2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4" l="1"/>
  <c r="M23" i="4"/>
  <c r="N22" i="4"/>
  <c r="M22" i="4"/>
  <c r="N21" i="4"/>
  <c r="M21" i="4"/>
  <c r="N20" i="4"/>
  <c r="M20" i="4"/>
  <c r="N19" i="4"/>
  <c r="M19" i="4"/>
  <c r="N19" i="5"/>
  <c r="O19" i="5"/>
  <c r="N20" i="5"/>
  <c r="O20" i="5"/>
  <c r="N21" i="5"/>
  <c r="O21" i="5"/>
  <c r="N22" i="5"/>
  <c r="O22" i="5"/>
  <c r="O18" i="5"/>
  <c r="N18" i="5"/>
  <c r="P3" i="5"/>
  <c r="Q3" i="5"/>
  <c r="P4" i="5"/>
  <c r="Q4" i="5"/>
  <c r="P5" i="5"/>
  <c r="Q5" i="5"/>
  <c r="P6" i="5"/>
  <c r="Q6" i="5"/>
  <c r="Q2" i="5"/>
  <c r="P2" i="5"/>
  <c r="E9" i="5"/>
  <c r="E16" i="5"/>
  <c r="E30" i="5"/>
  <c r="E34" i="5"/>
  <c r="E33" i="5"/>
  <c r="E32" i="5"/>
  <c r="E31" i="5"/>
  <c r="E27" i="5"/>
  <c r="E26" i="5"/>
  <c r="E25" i="5"/>
  <c r="E24" i="5"/>
  <c r="E23" i="5"/>
  <c r="E20" i="5"/>
  <c r="E19" i="5"/>
  <c r="E18" i="5"/>
  <c r="E17" i="5"/>
  <c r="E13" i="5"/>
  <c r="E12" i="5"/>
  <c r="E11" i="5"/>
  <c r="E10" i="5"/>
  <c r="E6" i="5"/>
  <c r="E5" i="5"/>
  <c r="E4" i="5"/>
  <c r="E3" i="5"/>
  <c r="E2" i="5"/>
  <c r="O3" i="4"/>
  <c r="P3" i="4"/>
  <c r="O4" i="4"/>
  <c r="P4" i="4"/>
  <c r="O5" i="4"/>
  <c r="P5" i="4"/>
  <c r="O6" i="4"/>
  <c r="P6" i="4"/>
  <c r="P2" i="4"/>
  <c r="O2" i="4"/>
  <c r="E2" i="4"/>
  <c r="E34" i="4"/>
  <c r="E33" i="4"/>
  <c r="E32" i="4"/>
  <c r="E31" i="4"/>
  <c r="E27" i="4"/>
  <c r="E26" i="4"/>
  <c r="E25" i="4"/>
  <c r="E24" i="4"/>
  <c r="E23" i="4"/>
  <c r="E20" i="4"/>
  <c r="E19" i="4"/>
  <c r="E18" i="4"/>
  <c r="E17" i="4"/>
  <c r="E13" i="4"/>
  <c r="E12" i="4"/>
  <c r="E11" i="4"/>
  <c r="E10" i="4"/>
  <c r="E6" i="4"/>
  <c r="E5" i="4"/>
  <c r="E4" i="4"/>
  <c r="E3" i="4"/>
  <c r="P3" i="3"/>
  <c r="Q3" i="3"/>
  <c r="P4" i="3"/>
  <c r="Q4" i="3"/>
  <c r="P5" i="3"/>
  <c r="Q5" i="3"/>
  <c r="P6" i="3"/>
  <c r="Q6" i="3"/>
  <c r="Q2" i="3"/>
  <c r="P2" i="3"/>
  <c r="E32" i="3"/>
  <c r="E33" i="3"/>
  <c r="E34" i="3"/>
  <c r="E31" i="3"/>
  <c r="E24" i="3"/>
  <c r="E25" i="3"/>
  <c r="E26" i="3"/>
  <c r="E27" i="3"/>
  <c r="E23" i="3"/>
  <c r="E18" i="3"/>
  <c r="E19" i="3"/>
  <c r="E20" i="3"/>
  <c r="E17" i="3"/>
  <c r="E11" i="3"/>
  <c r="E12" i="3"/>
  <c r="E13" i="3"/>
  <c r="E10" i="3"/>
  <c r="E3" i="3"/>
  <c r="E4" i="3"/>
  <c r="E5" i="3"/>
  <c r="E6" i="3"/>
  <c r="E2" i="3"/>
  <c r="O3" i="1"/>
  <c r="P3" i="1"/>
  <c r="O4" i="1"/>
  <c r="P4" i="1"/>
  <c r="O5" i="1"/>
  <c r="P5" i="1"/>
  <c r="O6" i="1"/>
  <c r="P6" i="1"/>
  <c r="P2" i="1"/>
  <c r="O2" i="1"/>
  <c r="E31" i="1"/>
  <c r="E32" i="1"/>
  <c r="E33" i="1"/>
  <c r="E34" i="1"/>
  <c r="E30" i="1"/>
  <c r="E24" i="1"/>
  <c r="E25" i="1"/>
  <c r="E26" i="1"/>
  <c r="E27" i="1"/>
  <c r="E23" i="1"/>
  <c r="E17" i="1"/>
  <c r="E18" i="1"/>
  <c r="E19" i="1"/>
  <c r="E20" i="1"/>
  <c r="E16" i="1"/>
  <c r="E10" i="1"/>
  <c r="E11" i="1"/>
  <c r="E12" i="1"/>
  <c r="E13" i="1"/>
  <c r="E9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<sst xmlns="http://schemas.openxmlformats.org/spreadsheetml/2006/main" count="86" uniqueCount="51">
  <si>
    <t>Fish #1</t>
  </si>
  <si>
    <t>Frequency</t>
  </si>
  <si>
    <t>Fish #2</t>
  </si>
  <si>
    <t>Fish #3</t>
  </si>
  <si>
    <t>Fish #4</t>
  </si>
  <si>
    <t>Fish #5</t>
  </si>
  <si>
    <t>16.6 mm</t>
  </si>
  <si>
    <t>18.5 mm</t>
  </si>
  <si>
    <t>14.5 mm</t>
  </si>
  <si>
    <t>19.5 mm</t>
  </si>
  <si>
    <t>17.0 mm</t>
  </si>
  <si>
    <t>mV Out</t>
  </si>
  <si>
    <t>dB re 1uPa</t>
  </si>
  <si>
    <t>Attenuation Threshold</t>
  </si>
  <si>
    <t>Threshold dB re 1uPa</t>
  </si>
  <si>
    <t>Mean</t>
  </si>
  <si>
    <t>SE</t>
  </si>
  <si>
    <t>Fish #6</t>
  </si>
  <si>
    <t>17.00 mm</t>
  </si>
  <si>
    <t>0 - no response</t>
  </si>
  <si>
    <t>17 mm</t>
  </si>
  <si>
    <t>16.5 mm</t>
  </si>
  <si>
    <t>16.35mm</t>
  </si>
  <si>
    <t>Fish #7</t>
  </si>
  <si>
    <t>Fish #8</t>
  </si>
  <si>
    <t>Fish #9</t>
  </si>
  <si>
    <t>Fish #10</t>
  </si>
  <si>
    <t>Fish #11</t>
  </si>
  <si>
    <t>Fish #12</t>
  </si>
  <si>
    <t>Fish #13</t>
  </si>
  <si>
    <t>Fish #14</t>
  </si>
  <si>
    <t>Fish #15</t>
  </si>
  <si>
    <t>19.45 mm</t>
  </si>
  <si>
    <t>17.6 mm</t>
  </si>
  <si>
    <t>17.35 mm</t>
  </si>
  <si>
    <t>17.4 mm</t>
  </si>
  <si>
    <t>Fish #16</t>
  </si>
  <si>
    <t>Fish #17</t>
  </si>
  <si>
    <t>Fish #18</t>
  </si>
  <si>
    <t>Fish #19</t>
  </si>
  <si>
    <t>Fish #20</t>
  </si>
  <si>
    <t>20.55 mm</t>
  </si>
  <si>
    <t>16.1 mm</t>
  </si>
  <si>
    <t>16.4 mm</t>
  </si>
  <si>
    <t>17.65 mm</t>
  </si>
  <si>
    <t>14.85 mm</t>
  </si>
  <si>
    <t>WB003</t>
  </si>
  <si>
    <t>WB004</t>
  </si>
  <si>
    <t>WB022</t>
  </si>
  <si>
    <t>WB023</t>
  </si>
  <si>
    <t>Mean Combined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</si>
</sst>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opLeftCell="A4" workbookViewId="0">
      <selection activeCell="L26" sqref="L26"/>
    </sheetView>
  </sheetViews>
  <sheetFormatPr defaultRowHeight="15" x14ac:dyDescent="0.25"/>
  <cols>
    <col min="1" max="1" width="10.28515625" bestFit="1" customWidth="1"/>
    <col min="3" max="3" width="10.28515625" bestFit="1" customWidth="1"/>
  </cols>
  <sheetData>
    <row r="1" spans="1:3" x14ac:dyDescent="0.25">
      <c r="A1" t="s">
        <v>1</v>
      </c>
      <c r="B1" t="s">
        <v>11</v>
      </c>
      <c r="C1" t="s">
        <v>12</v>
      </c>
    </row>
    <row r="2" spans="1:3" x14ac:dyDescent="0.25">
      <c r="A2">
        <v>80</v>
      </c>
      <c r="B2">
        <v>58</v>
      </c>
      <c r="C2">
        <v>134</v>
      </c>
    </row>
    <row r="3" spans="1:3" x14ac:dyDescent="0.25">
      <c r="A3">
        <v>100</v>
      </c>
      <c r="B3">
        <v>101</v>
      </c>
      <c r="C3">
        <v>139</v>
      </c>
    </row>
    <row r="4" spans="1:3" x14ac:dyDescent="0.25">
      <c r="A4">
        <v>200</v>
      </c>
      <c r="B4">
        <v>151</v>
      </c>
      <c r="C4">
        <v>143</v>
      </c>
    </row>
    <row r="5" spans="1:3" x14ac:dyDescent="0.25">
      <c r="A5">
        <v>400</v>
      </c>
      <c r="B5">
        <v>348</v>
      </c>
      <c r="C5">
        <v>150</v>
      </c>
    </row>
    <row r="6" spans="1:3" x14ac:dyDescent="0.25">
      <c r="A6">
        <v>800</v>
      </c>
      <c r="B6">
        <v>278</v>
      </c>
      <c r="C6">
        <v>148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workbookViewId="0">
      <selection activeCell="L26" sqref="L26"/>
    </sheetView>
  </sheetViews>
  <sheetFormatPr defaultRowHeight="15" x14ac:dyDescent="0.25"/>
  <cols>
    <col min="3" max="3" width="21.42578125" bestFit="1" customWidth="1"/>
    <col min="5" max="5" width="19.85546875" bestFit="1" customWidth="1"/>
  </cols>
  <sheetData>
    <row r="1" spans="1:17" x14ac:dyDescent="0.25">
      <c r="A1" t="s">
        <v>17</v>
      </c>
      <c r="B1" t="s">
        <v>1</v>
      </c>
      <c r="C1" t="s">
        <v>13</v>
      </c>
      <c r="E1" t="s">
        <v>14</v>
      </c>
      <c r="P1" t="s">
        <v>15</v>
      </c>
      <c r="Q1" t="s">
        <v>16</v>
      </c>
    </row>
    <row r="2" spans="1:17" x14ac:dyDescent="0.25">
      <c r="A2" t="s">
        <v>6</v>
      </c>
      <c r="B2">
        <v>80</v>
      </c>
      <c r="C2">
        <v>0</v>
      </c>
      <c r="E2">
        <f>'Calibration Data'!C2-C2</f>
        <v>134</v>
      </c>
      <c r="I2">
        <v>80</v>
      </c>
      <c r="J2">
        <v>134</v>
      </c>
      <c r="M2">
        <v>134</v>
      </c>
      <c r="P2">
        <f>AVERAGE(J2:N2)</f>
        <v>134</v>
      </c>
      <c r="Q2">
        <f>STDEV(J2:N2)/SQRT(5)</f>
        <v>0</v>
      </c>
    </row>
    <row r="3" spans="1:17" x14ac:dyDescent="0.25">
      <c r="B3">
        <v>100</v>
      </c>
      <c r="C3">
        <v>15</v>
      </c>
      <c r="E3">
        <f>'Calibration Data'!C3-C3</f>
        <v>124</v>
      </c>
      <c r="I3">
        <v>100</v>
      </c>
      <c r="J3">
        <v>124</v>
      </c>
      <c r="K3">
        <v>134</v>
      </c>
      <c r="L3">
        <v>124</v>
      </c>
      <c r="M3">
        <v>124</v>
      </c>
      <c r="N3">
        <v>124</v>
      </c>
      <c r="P3">
        <f t="shared" ref="P3:P6" si="0">AVERAGE(J3:N3)</f>
        <v>126</v>
      </c>
      <c r="Q3">
        <f t="shared" ref="Q3:Q6" si="1">STDEV(J3:N3)/SQRT(5)</f>
        <v>2</v>
      </c>
    </row>
    <row r="4" spans="1:17" x14ac:dyDescent="0.25">
      <c r="B4">
        <v>200</v>
      </c>
      <c r="C4">
        <v>20</v>
      </c>
      <c r="E4">
        <f>'Calibration Data'!C4-C4</f>
        <v>123</v>
      </c>
      <c r="I4">
        <v>200</v>
      </c>
      <c r="J4">
        <v>123</v>
      </c>
      <c r="K4">
        <v>123</v>
      </c>
      <c r="L4">
        <v>128</v>
      </c>
      <c r="M4">
        <v>128</v>
      </c>
      <c r="N4">
        <v>133</v>
      </c>
      <c r="P4">
        <f t="shared" si="0"/>
        <v>127</v>
      </c>
      <c r="Q4">
        <f t="shared" si="1"/>
        <v>1.8708286933869707</v>
      </c>
    </row>
    <row r="5" spans="1:17" x14ac:dyDescent="0.25">
      <c r="B5">
        <v>400</v>
      </c>
      <c r="C5">
        <v>15</v>
      </c>
      <c r="E5">
        <f>'Calibration Data'!C5-C5</f>
        <v>135</v>
      </c>
      <c r="I5">
        <v>400</v>
      </c>
      <c r="J5">
        <v>135</v>
      </c>
      <c r="K5">
        <v>125</v>
      </c>
      <c r="L5">
        <v>130</v>
      </c>
      <c r="M5">
        <v>125</v>
      </c>
      <c r="N5">
        <v>130</v>
      </c>
      <c r="P5">
        <f t="shared" si="0"/>
        <v>129</v>
      </c>
      <c r="Q5">
        <f t="shared" si="1"/>
        <v>1.8708286933869707</v>
      </c>
    </row>
    <row r="6" spans="1:17" x14ac:dyDescent="0.25">
      <c r="B6">
        <v>800</v>
      </c>
      <c r="C6">
        <v>10</v>
      </c>
      <c r="E6">
        <f>'Calibration Data'!C6-C6</f>
        <v>138</v>
      </c>
      <c r="I6">
        <v>800</v>
      </c>
      <c r="J6">
        <v>138</v>
      </c>
      <c r="K6">
        <v>118</v>
      </c>
      <c r="L6">
        <v>123</v>
      </c>
      <c r="M6">
        <v>123</v>
      </c>
      <c r="N6">
        <v>128</v>
      </c>
      <c r="P6">
        <f t="shared" si="0"/>
        <v>126</v>
      </c>
      <c r="Q6">
        <f t="shared" si="1"/>
        <v>3.3911649915626341</v>
      </c>
    </row>
    <row r="8" spans="1:17" x14ac:dyDescent="0.25">
      <c r="A8" t="s">
        <v>23</v>
      </c>
    </row>
    <row r="9" spans="1:17" x14ac:dyDescent="0.25">
      <c r="A9" t="s">
        <v>18</v>
      </c>
      <c r="B9">
        <v>80</v>
      </c>
      <c r="C9" t="s">
        <v>19</v>
      </c>
      <c r="E9">
        <v>0</v>
      </c>
    </row>
    <row r="10" spans="1:17" x14ac:dyDescent="0.25">
      <c r="B10">
        <v>100</v>
      </c>
      <c r="C10">
        <v>5</v>
      </c>
      <c r="E10">
        <f>'Calibration Data'!C3-C10</f>
        <v>134</v>
      </c>
    </row>
    <row r="11" spans="1:17" x14ac:dyDescent="0.25">
      <c r="B11">
        <v>200</v>
      </c>
      <c r="C11">
        <v>20</v>
      </c>
      <c r="E11">
        <f>'Calibration Data'!C4-C11</f>
        <v>123</v>
      </c>
    </row>
    <row r="12" spans="1:17" x14ac:dyDescent="0.25">
      <c r="B12">
        <v>400</v>
      </c>
      <c r="C12">
        <v>25</v>
      </c>
      <c r="E12">
        <f>'Calibration Data'!C5-C12</f>
        <v>125</v>
      </c>
    </row>
    <row r="13" spans="1:17" x14ac:dyDescent="0.25">
      <c r="B13">
        <v>800</v>
      </c>
      <c r="C13">
        <v>30</v>
      </c>
      <c r="E13">
        <f>'Calibration Data'!C6-C13</f>
        <v>118</v>
      </c>
    </row>
    <row r="15" spans="1:17" x14ac:dyDescent="0.25">
      <c r="A15" t="s">
        <v>24</v>
      </c>
    </row>
    <row r="16" spans="1:17" x14ac:dyDescent="0.25">
      <c r="A16" t="s">
        <v>20</v>
      </c>
      <c r="B16">
        <v>80</v>
      </c>
      <c r="C16" t="s">
        <v>19</v>
      </c>
      <c r="E16">
        <v>0</v>
      </c>
    </row>
    <row r="17" spans="1:5" x14ac:dyDescent="0.25">
      <c r="B17">
        <v>100</v>
      </c>
      <c r="C17">
        <v>15</v>
      </c>
      <c r="E17">
        <f>'Calibration Data'!C3-C17</f>
        <v>124</v>
      </c>
    </row>
    <row r="18" spans="1:5" x14ac:dyDescent="0.25">
      <c r="B18">
        <v>200</v>
      </c>
      <c r="C18">
        <v>15</v>
      </c>
      <c r="E18">
        <f>'Calibration Data'!C4-C18</f>
        <v>128</v>
      </c>
    </row>
    <row r="19" spans="1:5" x14ac:dyDescent="0.25">
      <c r="B19">
        <v>400</v>
      </c>
      <c r="C19">
        <v>20</v>
      </c>
      <c r="E19">
        <f>'Calibration Data'!C5-C19</f>
        <v>130</v>
      </c>
    </row>
    <row r="20" spans="1:5" x14ac:dyDescent="0.25">
      <c r="B20">
        <v>800</v>
      </c>
      <c r="C20">
        <v>25</v>
      </c>
      <c r="E20">
        <f>'Calibration Data'!C6-C20</f>
        <v>123</v>
      </c>
    </row>
    <row r="22" spans="1:5" x14ac:dyDescent="0.25">
      <c r="A22" t="s">
        <v>25</v>
      </c>
    </row>
    <row r="23" spans="1:5" x14ac:dyDescent="0.25">
      <c r="A23" t="s">
        <v>21</v>
      </c>
      <c r="B23">
        <v>80</v>
      </c>
      <c r="C23">
        <v>0</v>
      </c>
      <c r="E23">
        <f>'Calibration Data'!C2-C23</f>
        <v>134</v>
      </c>
    </row>
    <row r="24" spans="1:5" x14ac:dyDescent="0.25">
      <c r="B24">
        <v>100</v>
      </c>
      <c r="C24">
        <v>15</v>
      </c>
      <c r="E24">
        <f>'Calibration Data'!C3-C24</f>
        <v>124</v>
      </c>
    </row>
    <row r="25" spans="1:5" x14ac:dyDescent="0.25">
      <c r="B25">
        <v>200</v>
      </c>
      <c r="C25">
        <v>15</v>
      </c>
      <c r="E25">
        <f>'Calibration Data'!C4-C25</f>
        <v>128</v>
      </c>
    </row>
    <row r="26" spans="1:5" x14ac:dyDescent="0.25">
      <c r="B26">
        <v>400</v>
      </c>
      <c r="C26">
        <v>25</v>
      </c>
      <c r="E26">
        <f>'Calibration Data'!C5-C26</f>
        <v>125</v>
      </c>
    </row>
    <row r="27" spans="1:5" x14ac:dyDescent="0.25">
      <c r="B27">
        <v>800</v>
      </c>
      <c r="C27">
        <v>25</v>
      </c>
      <c r="E27">
        <f>'Calibration Data'!C6-C27</f>
        <v>123</v>
      </c>
    </row>
    <row r="29" spans="1:5" x14ac:dyDescent="0.25">
      <c r="A29" t="s">
        <v>26</v>
      </c>
    </row>
    <row r="30" spans="1:5" x14ac:dyDescent="0.25">
      <c r="A30" t="s">
        <v>22</v>
      </c>
      <c r="B30">
        <v>80</v>
      </c>
      <c r="C30" t="s">
        <v>19</v>
      </c>
      <c r="E30">
        <v>0</v>
      </c>
    </row>
    <row r="31" spans="1:5" x14ac:dyDescent="0.25">
      <c r="B31">
        <v>100</v>
      </c>
      <c r="C31">
        <v>15</v>
      </c>
      <c r="E31">
        <f>'Calibration Data'!C3-C31</f>
        <v>124</v>
      </c>
    </row>
    <row r="32" spans="1:5" x14ac:dyDescent="0.25">
      <c r="B32">
        <v>200</v>
      </c>
      <c r="C32">
        <v>10</v>
      </c>
      <c r="E32">
        <f>'Calibration Data'!C4-C32</f>
        <v>133</v>
      </c>
    </row>
    <row r="33" spans="2:5" x14ac:dyDescent="0.25">
      <c r="B33">
        <v>400</v>
      </c>
      <c r="C33">
        <v>20</v>
      </c>
      <c r="E33">
        <f>'Calibration Data'!C5-C33</f>
        <v>130</v>
      </c>
    </row>
    <row r="34" spans="2:5" x14ac:dyDescent="0.25">
      <c r="B34">
        <v>800</v>
      </c>
      <c r="C34">
        <v>20</v>
      </c>
      <c r="E34">
        <f>'Calibration Data'!C6-C34</f>
        <v>128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opLeftCell="C10" workbookViewId="0">
      <selection activeCell="L26" sqref="L26"/>
    </sheetView>
  </sheetViews>
  <sheetFormatPr defaultRowHeight="15" x14ac:dyDescent="0.25"/>
  <cols>
    <col min="2" max="2" width="10.28515625" bestFit="1" customWidth="1"/>
    <col min="3" max="3" width="21.42578125" bestFit="1" customWidth="1"/>
    <col min="5" max="5" width="19.85546875" bestFit="1" customWidth="1"/>
  </cols>
  <sheetData>
    <row r="1" spans="1:16" x14ac:dyDescent="0.25">
      <c r="A1" t="s">
        <v>27</v>
      </c>
      <c r="B1" t="s">
        <v>1</v>
      </c>
      <c r="C1" t="s">
        <v>13</v>
      </c>
      <c r="E1" t="s">
        <v>14</v>
      </c>
      <c r="H1" t="s">
        <v>1</v>
      </c>
      <c r="J1" t="s">
        <v>49</v>
      </c>
      <c r="O1" t="s">
        <v>15</v>
      </c>
      <c r="P1" t="s">
        <v>16</v>
      </c>
    </row>
    <row r="2" spans="1:16" x14ac:dyDescent="0.25">
      <c r="A2" t="s">
        <v>32</v>
      </c>
      <c r="B2">
        <v>80</v>
      </c>
      <c r="C2">
        <v>0</v>
      </c>
      <c r="E2">
        <f>'Calibration Data'!C2-C2</f>
        <v>134</v>
      </c>
      <c r="H2">
        <v>80</v>
      </c>
      <c r="I2">
        <v>134</v>
      </c>
      <c r="L2">
        <v>134</v>
      </c>
      <c r="O2">
        <f>AVERAGE(I2:M2)</f>
        <v>134</v>
      </c>
      <c r="P2">
        <f>STDEV(I2:M2)/SQRT(5)</f>
        <v>0</v>
      </c>
    </row>
    <row r="3" spans="1:16" x14ac:dyDescent="0.25">
      <c r="B3">
        <v>100</v>
      </c>
      <c r="C3">
        <v>15</v>
      </c>
      <c r="E3">
        <f>'Calibration Data'!C3-C3</f>
        <v>124</v>
      </c>
      <c r="H3">
        <v>100</v>
      </c>
      <c r="I3">
        <v>124</v>
      </c>
      <c r="J3">
        <v>124</v>
      </c>
      <c r="K3">
        <v>119</v>
      </c>
      <c r="L3">
        <v>124</v>
      </c>
      <c r="M3">
        <v>114</v>
      </c>
      <c r="O3">
        <f t="shared" ref="O3:O6" si="0">AVERAGE(I3:M3)</f>
        <v>121</v>
      </c>
      <c r="P3">
        <f t="shared" ref="P3:P6" si="1">STDEV(I3:M3)/SQRT(5)</f>
        <v>2</v>
      </c>
    </row>
    <row r="4" spans="1:16" x14ac:dyDescent="0.25">
      <c r="B4">
        <v>200</v>
      </c>
      <c r="C4">
        <v>15</v>
      </c>
      <c r="E4">
        <f>'Calibration Data'!C4-C4</f>
        <v>128</v>
      </c>
      <c r="H4">
        <v>200</v>
      </c>
      <c r="I4">
        <v>128</v>
      </c>
      <c r="J4">
        <v>128</v>
      </c>
      <c r="K4">
        <v>123</v>
      </c>
      <c r="L4">
        <v>128</v>
      </c>
      <c r="M4">
        <v>123</v>
      </c>
      <c r="O4">
        <f t="shared" si="0"/>
        <v>126</v>
      </c>
      <c r="P4">
        <f t="shared" si="1"/>
        <v>1.2247448713915889</v>
      </c>
    </row>
    <row r="5" spans="1:16" x14ac:dyDescent="0.25">
      <c r="B5">
        <v>400</v>
      </c>
      <c r="C5">
        <v>15</v>
      </c>
      <c r="E5">
        <f>'Calibration Data'!C5-C5</f>
        <v>135</v>
      </c>
      <c r="H5">
        <v>400</v>
      </c>
      <c r="I5">
        <v>135</v>
      </c>
      <c r="J5">
        <v>120</v>
      </c>
      <c r="K5">
        <v>125</v>
      </c>
      <c r="L5">
        <v>125</v>
      </c>
      <c r="M5">
        <v>125</v>
      </c>
      <c r="O5">
        <f t="shared" si="0"/>
        <v>126</v>
      </c>
      <c r="P5">
        <f t="shared" si="1"/>
        <v>2.4494897427831779</v>
      </c>
    </row>
    <row r="6" spans="1:16" x14ac:dyDescent="0.25">
      <c r="B6">
        <v>800</v>
      </c>
      <c r="C6">
        <v>25</v>
      </c>
      <c r="E6">
        <f>'Calibration Data'!C6-C6</f>
        <v>123</v>
      </c>
      <c r="H6">
        <v>800</v>
      </c>
      <c r="I6">
        <v>123</v>
      </c>
      <c r="J6">
        <v>118</v>
      </c>
      <c r="K6">
        <v>128</v>
      </c>
      <c r="L6">
        <v>123</v>
      </c>
      <c r="M6">
        <v>128</v>
      </c>
      <c r="O6">
        <f t="shared" si="0"/>
        <v>124</v>
      </c>
      <c r="P6">
        <f t="shared" si="1"/>
        <v>1.8708286933869707</v>
      </c>
    </row>
    <row r="8" spans="1:16" x14ac:dyDescent="0.25">
      <c r="A8" t="s">
        <v>28</v>
      </c>
    </row>
    <row r="9" spans="1:16" x14ac:dyDescent="0.25">
      <c r="A9" t="s">
        <v>9</v>
      </c>
      <c r="B9">
        <v>80</v>
      </c>
      <c r="C9" t="s">
        <v>19</v>
      </c>
      <c r="E9">
        <v>0</v>
      </c>
    </row>
    <row r="10" spans="1:16" x14ac:dyDescent="0.25">
      <c r="B10">
        <v>100</v>
      </c>
      <c r="C10">
        <v>15</v>
      </c>
      <c r="E10">
        <f>'Calibration Data'!C3-C10</f>
        <v>124</v>
      </c>
      <c r="J10" t="s">
        <v>46</v>
      </c>
      <c r="O10" t="s">
        <v>15</v>
      </c>
      <c r="P10" t="s">
        <v>16</v>
      </c>
    </row>
    <row r="11" spans="1:16" x14ac:dyDescent="0.25">
      <c r="B11">
        <v>200</v>
      </c>
      <c r="C11">
        <v>15</v>
      </c>
      <c r="E11">
        <f>'Calibration Data'!C4-C11</f>
        <v>128</v>
      </c>
      <c r="H11">
        <v>80</v>
      </c>
      <c r="I11">
        <v>134</v>
      </c>
      <c r="L11">
        <v>134</v>
      </c>
      <c r="O11">
        <v>134</v>
      </c>
      <c r="P11">
        <v>0</v>
      </c>
    </row>
    <row r="12" spans="1:16" x14ac:dyDescent="0.25">
      <c r="B12">
        <v>400</v>
      </c>
      <c r="C12">
        <v>30</v>
      </c>
      <c r="E12">
        <f>'Calibration Data'!C5-C12</f>
        <v>120</v>
      </c>
      <c r="H12">
        <v>100</v>
      </c>
      <c r="I12">
        <v>124</v>
      </c>
      <c r="J12">
        <v>134</v>
      </c>
      <c r="K12">
        <v>124</v>
      </c>
      <c r="L12">
        <v>124</v>
      </c>
      <c r="M12">
        <v>124</v>
      </c>
      <c r="O12">
        <v>126</v>
      </c>
      <c r="P12">
        <v>2</v>
      </c>
    </row>
    <row r="13" spans="1:16" x14ac:dyDescent="0.25">
      <c r="B13">
        <v>800</v>
      </c>
      <c r="C13">
        <v>30</v>
      </c>
      <c r="E13">
        <f>'Calibration Data'!C6-C13</f>
        <v>118</v>
      </c>
      <c r="H13">
        <v>200</v>
      </c>
      <c r="I13">
        <v>123</v>
      </c>
      <c r="J13">
        <v>123</v>
      </c>
      <c r="K13">
        <v>128</v>
      </c>
      <c r="L13">
        <v>128</v>
      </c>
      <c r="M13">
        <v>133</v>
      </c>
      <c r="O13">
        <v>127</v>
      </c>
      <c r="P13">
        <v>1.8708286933869707</v>
      </c>
    </row>
    <row r="14" spans="1:16" x14ac:dyDescent="0.25">
      <c r="H14">
        <v>400</v>
      </c>
      <c r="I14">
        <v>135</v>
      </c>
      <c r="J14">
        <v>125</v>
      </c>
      <c r="K14">
        <v>130</v>
      </c>
      <c r="L14">
        <v>125</v>
      </c>
      <c r="M14">
        <v>130</v>
      </c>
      <c r="O14">
        <v>129</v>
      </c>
      <c r="P14">
        <v>1.8708286933869707</v>
      </c>
    </row>
    <row r="15" spans="1:16" x14ac:dyDescent="0.25">
      <c r="A15" t="s">
        <v>29</v>
      </c>
      <c r="H15">
        <v>800</v>
      </c>
      <c r="I15">
        <v>138</v>
      </c>
      <c r="J15">
        <v>118</v>
      </c>
      <c r="K15">
        <v>123</v>
      </c>
      <c r="L15">
        <v>123</v>
      </c>
      <c r="M15">
        <v>128</v>
      </c>
      <c r="O15">
        <v>126</v>
      </c>
      <c r="P15">
        <v>3.3911649915626341</v>
      </c>
    </row>
    <row r="16" spans="1:16" x14ac:dyDescent="0.25">
      <c r="A16" t="s">
        <v>33</v>
      </c>
      <c r="B16">
        <v>80</v>
      </c>
      <c r="C16" t="s">
        <v>19</v>
      </c>
      <c r="E16">
        <v>0</v>
      </c>
    </row>
    <row r="17" spans="1:14" x14ac:dyDescent="0.25">
      <c r="B17">
        <v>100</v>
      </c>
      <c r="C17">
        <v>20</v>
      </c>
      <c r="E17">
        <f>'Calibration Data'!C3-C17</f>
        <v>119</v>
      </c>
    </row>
    <row r="18" spans="1:14" x14ac:dyDescent="0.25">
      <c r="B18">
        <v>200</v>
      </c>
      <c r="C18">
        <v>20</v>
      </c>
      <c r="E18">
        <f>'Calibration Data'!C4-C18</f>
        <v>123</v>
      </c>
      <c r="K18" t="s">
        <v>1</v>
      </c>
      <c r="M18" t="s">
        <v>50</v>
      </c>
      <c r="N18" t="s">
        <v>16</v>
      </c>
    </row>
    <row r="19" spans="1:14" x14ac:dyDescent="0.25">
      <c r="B19">
        <v>400</v>
      </c>
      <c r="C19">
        <v>25</v>
      </c>
      <c r="E19">
        <f>'Calibration Data'!C5-C19</f>
        <v>125</v>
      </c>
      <c r="K19">
        <v>80</v>
      </c>
      <c r="M19">
        <f>AVERAGE(I11:M11,I3:M3)</f>
        <v>124.71428571428571</v>
      </c>
      <c r="N19">
        <f>STDEV(I11:M11,I3:M3)/SQRT(10)</f>
        <v>2.3145502494313783</v>
      </c>
    </row>
    <row r="20" spans="1:14" x14ac:dyDescent="0.25">
      <c r="B20">
        <v>800</v>
      </c>
      <c r="C20">
        <v>20</v>
      </c>
      <c r="E20">
        <f>'Calibration Data'!C6-C20</f>
        <v>128</v>
      </c>
      <c r="K20">
        <v>100</v>
      </c>
      <c r="M20">
        <f t="shared" ref="M20:M23" si="2">AVERAGE(I12:M12,I4:M4)</f>
        <v>126</v>
      </c>
      <c r="N20">
        <f t="shared" ref="N20:N23" si="3">STDEV(I12:M12,I4:M4)/SQRT(10)</f>
        <v>1.1055415967851332</v>
      </c>
    </row>
    <row r="21" spans="1:14" x14ac:dyDescent="0.25">
      <c r="K21">
        <v>200</v>
      </c>
      <c r="M21">
        <f t="shared" si="2"/>
        <v>126.5</v>
      </c>
      <c r="N21">
        <f t="shared" si="3"/>
        <v>1.4624940645653535</v>
      </c>
    </row>
    <row r="22" spans="1:14" x14ac:dyDescent="0.25">
      <c r="A22" t="s">
        <v>30</v>
      </c>
      <c r="K22">
        <v>400</v>
      </c>
      <c r="M22">
        <f t="shared" si="2"/>
        <v>126.5</v>
      </c>
      <c r="N22">
        <f t="shared" si="3"/>
        <v>1.5</v>
      </c>
    </row>
    <row r="23" spans="1:14" x14ac:dyDescent="0.25">
      <c r="A23" t="s">
        <v>34</v>
      </c>
      <c r="B23">
        <v>80</v>
      </c>
      <c r="C23">
        <v>0</v>
      </c>
      <c r="E23">
        <f>'Calibration Data'!C2-C23</f>
        <v>134</v>
      </c>
      <c r="K23">
        <v>800</v>
      </c>
      <c r="M23">
        <f t="shared" si="2"/>
        <v>126</v>
      </c>
      <c r="N23">
        <f t="shared" si="3"/>
        <v>2.3979157616563596</v>
      </c>
    </row>
    <row r="24" spans="1:14" x14ac:dyDescent="0.25">
      <c r="B24">
        <v>100</v>
      </c>
      <c r="C24">
        <v>15</v>
      </c>
      <c r="E24">
        <f>'Calibration Data'!C3-C24</f>
        <v>124</v>
      </c>
    </row>
    <row r="25" spans="1:14" x14ac:dyDescent="0.25">
      <c r="B25">
        <v>200</v>
      </c>
      <c r="C25">
        <v>15</v>
      </c>
      <c r="E25">
        <f>'Calibration Data'!C4-C25</f>
        <v>128</v>
      </c>
    </row>
    <row r="26" spans="1:14" x14ac:dyDescent="0.25">
      <c r="B26">
        <v>400</v>
      </c>
      <c r="C26">
        <v>25</v>
      </c>
      <c r="E26">
        <f>'Calibration Data'!C5-C26</f>
        <v>125</v>
      </c>
    </row>
    <row r="27" spans="1:14" x14ac:dyDescent="0.25">
      <c r="B27">
        <v>800</v>
      </c>
      <c r="C27">
        <v>25</v>
      </c>
      <c r="E27">
        <f>'Calibration Data'!C6-C27</f>
        <v>123</v>
      </c>
    </row>
    <row r="29" spans="1:14" x14ac:dyDescent="0.25">
      <c r="A29" t="s">
        <v>31</v>
      </c>
    </row>
    <row r="30" spans="1:14" x14ac:dyDescent="0.25">
      <c r="A30" t="s">
        <v>35</v>
      </c>
      <c r="B30">
        <v>80</v>
      </c>
      <c r="C30" t="s">
        <v>19</v>
      </c>
      <c r="E30">
        <v>0</v>
      </c>
    </row>
    <row r="31" spans="1:14" x14ac:dyDescent="0.25">
      <c r="B31">
        <v>100</v>
      </c>
      <c r="C31">
        <v>25</v>
      </c>
      <c r="E31">
        <f>'Calibration Data'!C3-C31</f>
        <v>114</v>
      </c>
    </row>
    <row r="32" spans="1:14" x14ac:dyDescent="0.25">
      <c r="B32">
        <v>200</v>
      </c>
      <c r="C32">
        <v>20</v>
      </c>
      <c r="E32">
        <f>'Calibration Data'!C4-C32</f>
        <v>123</v>
      </c>
    </row>
    <row r="33" spans="2:5" x14ac:dyDescent="0.25">
      <c r="B33">
        <v>400</v>
      </c>
      <c r="C33">
        <v>25</v>
      </c>
      <c r="E33">
        <f>'Calibration Data'!C5-C33</f>
        <v>125</v>
      </c>
    </row>
    <row r="34" spans="2:5" x14ac:dyDescent="0.25">
      <c r="B34">
        <v>800</v>
      </c>
      <c r="C34">
        <v>20</v>
      </c>
      <c r="E34">
        <f>'Calibration Data'!C6-C34</f>
        <v>128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selection activeCell="L26" sqref="L26"/>
    </sheetView>
  </sheetViews>
  <sheetFormatPr defaultRowHeight="15" x14ac:dyDescent="0.25"/>
  <cols>
    <col min="2" max="2" width="10.28515625" bestFit="1" customWidth="1"/>
    <col min="3" max="3" width="21.42578125" bestFit="1" customWidth="1"/>
    <col min="5" max="5" width="19.85546875" bestFit="1" customWidth="1"/>
  </cols>
  <sheetData>
    <row r="1" spans="1:16" x14ac:dyDescent="0.25">
      <c r="A1" t="s">
        <v>0</v>
      </c>
      <c r="B1" t="s">
        <v>1</v>
      </c>
      <c r="C1" t="s">
        <v>13</v>
      </c>
      <c r="E1" t="s">
        <v>14</v>
      </c>
      <c r="H1" t="s">
        <v>1</v>
      </c>
      <c r="O1" t="s">
        <v>15</v>
      </c>
      <c r="P1" t="s">
        <v>16</v>
      </c>
    </row>
    <row r="2" spans="1:16" x14ac:dyDescent="0.25">
      <c r="A2" t="s">
        <v>6</v>
      </c>
      <c r="B2">
        <v>80</v>
      </c>
      <c r="C2">
        <v>25</v>
      </c>
      <c r="E2">
        <f>'Calibration Data'!C2-'WB004 High Temp Low CO2'!C2</f>
        <v>109</v>
      </c>
      <c r="H2">
        <v>80</v>
      </c>
      <c r="I2">
        <v>109</v>
      </c>
      <c r="J2">
        <v>124</v>
      </c>
      <c r="K2">
        <v>114</v>
      </c>
      <c r="L2">
        <v>124</v>
      </c>
      <c r="M2">
        <v>119</v>
      </c>
      <c r="O2">
        <f>AVERAGE(I2:M2)</f>
        <v>118</v>
      </c>
      <c r="P2">
        <f>STDEV(I2:M2)/SQRT(5)</f>
        <v>2.9154759474226504</v>
      </c>
    </row>
    <row r="3" spans="1:16" x14ac:dyDescent="0.25">
      <c r="B3">
        <v>100</v>
      </c>
      <c r="C3">
        <v>35</v>
      </c>
      <c r="E3">
        <f>'Calibration Data'!C3-'WB004 High Temp Low CO2'!C3</f>
        <v>104</v>
      </c>
      <c r="H3">
        <v>100</v>
      </c>
      <c r="I3">
        <v>104</v>
      </c>
      <c r="J3">
        <v>114</v>
      </c>
      <c r="K3">
        <v>104</v>
      </c>
      <c r="L3">
        <v>104</v>
      </c>
      <c r="M3">
        <v>109</v>
      </c>
      <c r="O3">
        <f t="shared" ref="O3:O6" si="0">AVERAGE(I3:M3)</f>
        <v>107</v>
      </c>
      <c r="P3">
        <f t="shared" ref="P3:P6" si="1">STDEV(I3:M3)/SQRT(5)</f>
        <v>2</v>
      </c>
    </row>
    <row r="4" spans="1:16" x14ac:dyDescent="0.25">
      <c r="B4">
        <v>200</v>
      </c>
      <c r="C4">
        <v>30</v>
      </c>
      <c r="E4">
        <f>'Calibration Data'!C4-'WB004 High Temp Low CO2'!C4</f>
        <v>113</v>
      </c>
      <c r="H4">
        <v>200</v>
      </c>
      <c r="I4">
        <v>113</v>
      </c>
      <c r="J4">
        <v>113</v>
      </c>
      <c r="K4">
        <v>108</v>
      </c>
      <c r="L4">
        <v>108</v>
      </c>
      <c r="M4">
        <v>108</v>
      </c>
      <c r="O4">
        <f t="shared" si="0"/>
        <v>110</v>
      </c>
      <c r="P4">
        <f t="shared" si="1"/>
        <v>1.2247448713915889</v>
      </c>
    </row>
    <row r="5" spans="1:16" x14ac:dyDescent="0.25">
      <c r="B5">
        <v>400</v>
      </c>
      <c r="C5">
        <v>25</v>
      </c>
      <c r="E5">
        <f>'Calibration Data'!C5-'WB004 High Temp Low CO2'!C5</f>
        <v>125</v>
      </c>
      <c r="H5">
        <v>400</v>
      </c>
      <c r="I5">
        <v>125</v>
      </c>
      <c r="J5">
        <v>125</v>
      </c>
      <c r="K5">
        <v>130</v>
      </c>
      <c r="L5">
        <v>130</v>
      </c>
      <c r="M5">
        <v>135</v>
      </c>
      <c r="O5">
        <f t="shared" si="0"/>
        <v>129</v>
      </c>
      <c r="P5">
        <f t="shared" si="1"/>
        <v>1.8708286933869707</v>
      </c>
    </row>
    <row r="6" spans="1:16" x14ac:dyDescent="0.25">
      <c r="B6">
        <v>800</v>
      </c>
      <c r="C6">
        <v>25</v>
      </c>
      <c r="E6">
        <f>'Calibration Data'!C6-'WB004 High Temp Low CO2'!C6</f>
        <v>123</v>
      </c>
      <c r="H6">
        <v>800</v>
      </c>
      <c r="I6">
        <v>123</v>
      </c>
      <c r="J6">
        <v>128</v>
      </c>
      <c r="K6">
        <v>128</v>
      </c>
      <c r="L6">
        <v>138</v>
      </c>
      <c r="M6">
        <v>128</v>
      </c>
      <c r="O6">
        <f t="shared" si="0"/>
        <v>129</v>
      </c>
      <c r="P6">
        <f t="shared" si="1"/>
        <v>2.4494897427831779</v>
      </c>
    </row>
    <row r="8" spans="1:16" x14ac:dyDescent="0.25">
      <c r="A8" t="s">
        <v>2</v>
      </c>
    </row>
    <row r="9" spans="1:16" x14ac:dyDescent="0.25">
      <c r="A9" t="s">
        <v>7</v>
      </c>
      <c r="B9">
        <v>80</v>
      </c>
      <c r="C9">
        <v>10</v>
      </c>
      <c r="E9">
        <f>'Calibration Data'!C2-'WB004 High Temp Low CO2'!C9</f>
        <v>124</v>
      </c>
    </row>
    <row r="10" spans="1:16" x14ac:dyDescent="0.25">
      <c r="B10">
        <v>100</v>
      </c>
      <c r="C10">
        <v>25</v>
      </c>
      <c r="E10">
        <f>'Calibration Data'!C3-'WB004 High Temp Low CO2'!C10</f>
        <v>114</v>
      </c>
    </row>
    <row r="11" spans="1:16" x14ac:dyDescent="0.25">
      <c r="B11">
        <v>200</v>
      </c>
      <c r="C11">
        <v>30</v>
      </c>
      <c r="E11">
        <f>'Calibration Data'!C4-'WB004 High Temp Low CO2'!C11</f>
        <v>113</v>
      </c>
    </row>
    <row r="12" spans="1:16" x14ac:dyDescent="0.25">
      <c r="B12">
        <v>400</v>
      </c>
      <c r="C12">
        <v>25</v>
      </c>
      <c r="E12">
        <f>'Calibration Data'!C5-'WB004 High Temp Low CO2'!C12</f>
        <v>125</v>
      </c>
    </row>
    <row r="13" spans="1:16" x14ac:dyDescent="0.25">
      <c r="B13">
        <v>800</v>
      </c>
      <c r="C13">
        <v>20</v>
      </c>
      <c r="E13">
        <f>'Calibration Data'!C6-'WB004 High Temp Low CO2'!C13</f>
        <v>128</v>
      </c>
    </row>
    <row r="15" spans="1:16" x14ac:dyDescent="0.25">
      <c r="A15" t="s">
        <v>3</v>
      </c>
    </row>
    <row r="16" spans="1:16" x14ac:dyDescent="0.25">
      <c r="A16" t="s">
        <v>8</v>
      </c>
      <c r="B16">
        <v>80</v>
      </c>
      <c r="C16">
        <v>20</v>
      </c>
      <c r="E16">
        <f>'Calibration Data'!C2-'WB004 High Temp Low CO2'!C16</f>
        <v>114</v>
      </c>
    </row>
    <row r="17" spans="1:5" x14ac:dyDescent="0.25">
      <c r="B17">
        <v>100</v>
      </c>
      <c r="C17">
        <v>35</v>
      </c>
      <c r="E17">
        <f>'Calibration Data'!C3-'WB004 High Temp Low CO2'!C17</f>
        <v>104</v>
      </c>
    </row>
    <row r="18" spans="1:5" x14ac:dyDescent="0.25">
      <c r="B18">
        <v>200</v>
      </c>
      <c r="C18">
        <v>35</v>
      </c>
      <c r="E18">
        <f>'Calibration Data'!C4-'WB004 High Temp Low CO2'!C18</f>
        <v>108</v>
      </c>
    </row>
    <row r="19" spans="1:5" x14ac:dyDescent="0.25">
      <c r="B19">
        <v>400</v>
      </c>
      <c r="C19">
        <v>20</v>
      </c>
      <c r="E19">
        <f>'Calibration Data'!C5-'WB004 High Temp Low CO2'!C19</f>
        <v>130</v>
      </c>
    </row>
    <row r="20" spans="1:5" x14ac:dyDescent="0.25">
      <c r="B20">
        <v>800</v>
      </c>
      <c r="C20">
        <v>20</v>
      </c>
      <c r="E20">
        <f>'Calibration Data'!C6-'WB004 High Temp Low CO2'!C20</f>
        <v>128</v>
      </c>
    </row>
    <row r="22" spans="1:5" x14ac:dyDescent="0.25">
      <c r="A22" t="s">
        <v>4</v>
      </c>
    </row>
    <row r="23" spans="1:5" x14ac:dyDescent="0.25">
      <c r="A23" t="s">
        <v>9</v>
      </c>
      <c r="B23">
        <v>80</v>
      </c>
      <c r="C23">
        <v>10</v>
      </c>
      <c r="E23">
        <f>'Calibration Data'!C2-'WB004 High Temp Low CO2'!C23</f>
        <v>124</v>
      </c>
    </row>
    <row r="24" spans="1:5" x14ac:dyDescent="0.25">
      <c r="B24">
        <v>100</v>
      </c>
      <c r="C24">
        <v>35</v>
      </c>
      <c r="E24">
        <f>'Calibration Data'!C3-'WB004 High Temp Low CO2'!C24</f>
        <v>104</v>
      </c>
    </row>
    <row r="25" spans="1:5" x14ac:dyDescent="0.25">
      <c r="B25">
        <v>200</v>
      </c>
      <c r="C25">
        <v>35</v>
      </c>
      <c r="E25">
        <f>'Calibration Data'!C4-'WB004 High Temp Low CO2'!C25</f>
        <v>108</v>
      </c>
    </row>
    <row r="26" spans="1:5" x14ac:dyDescent="0.25">
      <c r="B26">
        <v>400</v>
      </c>
      <c r="C26">
        <v>20</v>
      </c>
      <c r="E26">
        <f>'Calibration Data'!C5-'WB004 High Temp Low CO2'!C26</f>
        <v>130</v>
      </c>
    </row>
    <row r="27" spans="1:5" x14ac:dyDescent="0.25">
      <c r="B27">
        <v>800</v>
      </c>
      <c r="C27">
        <v>10</v>
      </c>
      <c r="E27">
        <f>'Calibration Data'!C6-'WB004 High Temp Low CO2'!C27</f>
        <v>138</v>
      </c>
    </row>
    <row r="29" spans="1:5" x14ac:dyDescent="0.25">
      <c r="A29" t="s">
        <v>5</v>
      </c>
    </row>
    <row r="30" spans="1:5" x14ac:dyDescent="0.25">
      <c r="A30" t="s">
        <v>10</v>
      </c>
      <c r="B30">
        <v>80</v>
      </c>
      <c r="C30">
        <v>15</v>
      </c>
      <c r="E30">
        <f>'Calibration Data'!C2-'WB004 High Temp Low CO2'!C30</f>
        <v>119</v>
      </c>
    </row>
    <row r="31" spans="1:5" x14ac:dyDescent="0.25">
      <c r="B31">
        <v>100</v>
      </c>
      <c r="C31">
        <v>30</v>
      </c>
      <c r="E31">
        <f>'Calibration Data'!C3-'WB004 High Temp Low CO2'!C31</f>
        <v>109</v>
      </c>
    </row>
    <row r="32" spans="1:5" x14ac:dyDescent="0.25">
      <c r="B32">
        <v>200</v>
      </c>
      <c r="C32">
        <v>35</v>
      </c>
      <c r="E32">
        <f>'Calibration Data'!C4-'WB004 High Temp Low CO2'!C32</f>
        <v>108</v>
      </c>
    </row>
    <row r="33" spans="2:5" x14ac:dyDescent="0.25">
      <c r="B33">
        <v>400</v>
      </c>
      <c r="C33">
        <v>15</v>
      </c>
      <c r="E33">
        <f>'Calibration Data'!C5-'WB004 High Temp Low CO2'!C33</f>
        <v>135</v>
      </c>
    </row>
    <row r="34" spans="2:5" x14ac:dyDescent="0.25">
      <c r="B34">
        <v>800</v>
      </c>
      <c r="C34">
        <v>20</v>
      </c>
      <c r="E34">
        <f>'Calibration Data'!C6-'WB004 High Temp Low CO2'!C34</f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opLeftCell="A10" workbookViewId="0">
      <selection activeCell="L26" sqref="L26"/>
    </sheetView>
  </sheetViews>
  <sheetFormatPr defaultRowHeight="15" x14ac:dyDescent="0.25"/>
  <cols>
    <col min="2" max="2" width="10.28515625" bestFit="1" customWidth="1"/>
    <col min="3" max="3" width="21.42578125" bestFit="1" customWidth="1"/>
    <col min="5" max="5" width="19.85546875" bestFit="1" customWidth="1"/>
  </cols>
  <sheetData>
    <row r="1" spans="1:17" x14ac:dyDescent="0.25">
      <c r="A1" t="s">
        <v>36</v>
      </c>
      <c r="B1" t="s">
        <v>1</v>
      </c>
      <c r="C1" t="s">
        <v>13</v>
      </c>
      <c r="E1" t="s">
        <v>14</v>
      </c>
      <c r="I1" t="s">
        <v>1</v>
      </c>
      <c r="K1" t="s">
        <v>48</v>
      </c>
      <c r="P1" t="s">
        <v>15</v>
      </c>
      <c r="Q1" t="s">
        <v>16</v>
      </c>
    </row>
    <row r="2" spans="1:17" x14ac:dyDescent="0.25">
      <c r="A2" t="s">
        <v>41</v>
      </c>
      <c r="B2">
        <v>80</v>
      </c>
      <c r="C2">
        <v>15</v>
      </c>
      <c r="E2">
        <f>'Calibration Data'!C2-C2</f>
        <v>119</v>
      </c>
      <c r="I2">
        <v>80</v>
      </c>
      <c r="J2">
        <v>119</v>
      </c>
      <c r="K2">
        <v>124</v>
      </c>
      <c r="L2">
        <v>119</v>
      </c>
      <c r="M2">
        <v>119</v>
      </c>
      <c r="N2">
        <v>119</v>
      </c>
      <c r="P2">
        <f>AVERAGE(J2:N2)</f>
        <v>120</v>
      </c>
      <c r="Q2">
        <f>STDEV(J2:N2)/SQRT(5)</f>
        <v>1</v>
      </c>
    </row>
    <row r="3" spans="1:17" x14ac:dyDescent="0.25">
      <c r="B3">
        <v>100</v>
      </c>
      <c r="C3">
        <v>30</v>
      </c>
      <c r="E3">
        <f>'Calibration Data'!C3-C3</f>
        <v>109</v>
      </c>
      <c r="I3">
        <v>100</v>
      </c>
      <c r="J3">
        <v>109</v>
      </c>
      <c r="K3">
        <v>104</v>
      </c>
      <c r="L3">
        <v>114</v>
      </c>
      <c r="M3">
        <v>114</v>
      </c>
      <c r="N3">
        <v>114</v>
      </c>
      <c r="P3">
        <f t="shared" ref="P3:P6" si="0">AVERAGE(J3:N3)</f>
        <v>111</v>
      </c>
      <c r="Q3">
        <f t="shared" ref="Q3:Q6" si="1">STDEV(J3:N3)/SQRT(5)</f>
        <v>2</v>
      </c>
    </row>
    <row r="4" spans="1:17" x14ac:dyDescent="0.25">
      <c r="B4">
        <v>200</v>
      </c>
      <c r="C4">
        <v>30</v>
      </c>
      <c r="E4">
        <f>'Calibration Data'!C4-C4</f>
        <v>113</v>
      </c>
      <c r="I4">
        <v>200</v>
      </c>
      <c r="J4">
        <v>113</v>
      </c>
      <c r="K4">
        <v>113</v>
      </c>
      <c r="L4">
        <v>113</v>
      </c>
      <c r="M4">
        <v>113</v>
      </c>
      <c r="N4">
        <v>113</v>
      </c>
      <c r="P4">
        <f t="shared" si="0"/>
        <v>113</v>
      </c>
      <c r="Q4">
        <f t="shared" si="1"/>
        <v>0</v>
      </c>
    </row>
    <row r="5" spans="1:17" x14ac:dyDescent="0.25">
      <c r="B5">
        <v>400</v>
      </c>
      <c r="C5">
        <v>20</v>
      </c>
      <c r="E5">
        <f>'Calibration Data'!C5-C5</f>
        <v>130</v>
      </c>
      <c r="I5">
        <v>400</v>
      </c>
      <c r="J5">
        <v>130</v>
      </c>
      <c r="K5">
        <v>120</v>
      </c>
      <c r="L5">
        <v>130</v>
      </c>
      <c r="M5">
        <v>125</v>
      </c>
      <c r="N5">
        <v>130</v>
      </c>
      <c r="P5">
        <f t="shared" si="0"/>
        <v>127</v>
      </c>
      <c r="Q5">
        <f t="shared" si="1"/>
        <v>2</v>
      </c>
    </row>
    <row r="6" spans="1:17" x14ac:dyDescent="0.25">
      <c r="B6">
        <v>800</v>
      </c>
      <c r="C6">
        <v>20</v>
      </c>
      <c r="E6">
        <f>'Calibration Data'!C6-C6</f>
        <v>128</v>
      </c>
      <c r="I6">
        <v>800</v>
      </c>
      <c r="J6">
        <v>128</v>
      </c>
      <c r="K6">
        <v>118</v>
      </c>
      <c r="L6">
        <v>123</v>
      </c>
      <c r="M6">
        <v>123</v>
      </c>
      <c r="N6">
        <v>128</v>
      </c>
      <c r="P6">
        <f t="shared" si="0"/>
        <v>124</v>
      </c>
      <c r="Q6">
        <f t="shared" si="1"/>
        <v>1.8708286933869707</v>
      </c>
    </row>
    <row r="8" spans="1:17" x14ac:dyDescent="0.25">
      <c r="A8" t="s">
        <v>37</v>
      </c>
    </row>
    <row r="9" spans="1:17" x14ac:dyDescent="0.25">
      <c r="A9" t="s">
        <v>42</v>
      </c>
      <c r="B9">
        <v>80</v>
      </c>
      <c r="C9">
        <v>10</v>
      </c>
      <c r="E9">
        <f>'Calibration Data'!C2-C9</f>
        <v>124</v>
      </c>
      <c r="K9" t="s">
        <v>47</v>
      </c>
      <c r="P9" t="s">
        <v>15</v>
      </c>
      <c r="Q9" t="s">
        <v>16</v>
      </c>
    </row>
    <row r="10" spans="1:17" x14ac:dyDescent="0.25">
      <c r="B10">
        <v>100</v>
      </c>
      <c r="C10">
        <v>35</v>
      </c>
      <c r="E10">
        <f>'Calibration Data'!C3-C10</f>
        <v>104</v>
      </c>
      <c r="I10">
        <v>80</v>
      </c>
      <c r="J10">
        <v>109</v>
      </c>
      <c r="K10">
        <v>124</v>
      </c>
      <c r="L10">
        <v>114</v>
      </c>
      <c r="M10">
        <v>124</v>
      </c>
      <c r="N10">
        <v>119</v>
      </c>
      <c r="P10">
        <v>118</v>
      </c>
      <c r="Q10">
        <v>2.9154759474226504</v>
      </c>
    </row>
    <row r="11" spans="1:17" x14ac:dyDescent="0.25">
      <c r="B11">
        <v>200</v>
      </c>
      <c r="C11">
        <v>30</v>
      </c>
      <c r="E11">
        <f>'Calibration Data'!C4-C11</f>
        <v>113</v>
      </c>
      <c r="I11">
        <v>100</v>
      </c>
      <c r="J11">
        <v>104</v>
      </c>
      <c r="K11">
        <v>114</v>
      </c>
      <c r="L11">
        <v>104</v>
      </c>
      <c r="M11">
        <v>104</v>
      </c>
      <c r="N11">
        <v>109</v>
      </c>
      <c r="P11">
        <v>107</v>
      </c>
      <c r="Q11">
        <v>2</v>
      </c>
    </row>
    <row r="12" spans="1:17" x14ac:dyDescent="0.25">
      <c r="B12">
        <v>400</v>
      </c>
      <c r="C12">
        <v>30</v>
      </c>
      <c r="E12">
        <f>'Calibration Data'!C5-C12</f>
        <v>120</v>
      </c>
      <c r="I12">
        <v>200</v>
      </c>
      <c r="J12">
        <v>113</v>
      </c>
      <c r="K12">
        <v>113</v>
      </c>
      <c r="L12">
        <v>108</v>
      </c>
      <c r="M12">
        <v>108</v>
      </c>
      <c r="N12">
        <v>108</v>
      </c>
      <c r="P12">
        <v>110</v>
      </c>
      <c r="Q12">
        <v>1.2247448713915889</v>
      </c>
    </row>
    <row r="13" spans="1:17" x14ac:dyDescent="0.25">
      <c r="B13">
        <v>800</v>
      </c>
      <c r="C13">
        <v>30</v>
      </c>
      <c r="E13">
        <f>'Calibration Data'!C6-C13</f>
        <v>118</v>
      </c>
      <c r="I13">
        <v>400</v>
      </c>
      <c r="J13">
        <v>125</v>
      </c>
      <c r="K13">
        <v>125</v>
      </c>
      <c r="L13">
        <v>130</v>
      </c>
      <c r="M13">
        <v>130</v>
      </c>
      <c r="N13">
        <v>135</v>
      </c>
      <c r="P13">
        <v>129</v>
      </c>
      <c r="Q13">
        <v>1.8708286933869707</v>
      </c>
    </row>
    <row r="14" spans="1:17" x14ac:dyDescent="0.25">
      <c r="I14">
        <v>800</v>
      </c>
      <c r="J14">
        <v>123</v>
      </c>
      <c r="K14">
        <v>128</v>
      </c>
      <c r="L14">
        <v>128</v>
      </c>
      <c r="M14">
        <v>138</v>
      </c>
      <c r="N14">
        <v>128</v>
      </c>
      <c r="P14">
        <v>129</v>
      </c>
      <c r="Q14">
        <v>2.4494897427831779</v>
      </c>
    </row>
    <row r="15" spans="1:17" x14ac:dyDescent="0.25">
      <c r="A15" t="s">
        <v>38</v>
      </c>
    </row>
    <row r="16" spans="1:17" x14ac:dyDescent="0.25">
      <c r="A16" t="s">
        <v>43</v>
      </c>
      <c r="B16">
        <v>80</v>
      </c>
      <c r="C16">
        <v>15</v>
      </c>
      <c r="E16">
        <f>'Calibration Data'!C2-C16</f>
        <v>119</v>
      </c>
    </row>
    <row r="17" spans="1:15" x14ac:dyDescent="0.25">
      <c r="B17">
        <v>100</v>
      </c>
      <c r="C17">
        <v>25</v>
      </c>
      <c r="E17">
        <f>'Calibration Data'!C3-C17</f>
        <v>114</v>
      </c>
      <c r="L17" t="s">
        <v>1</v>
      </c>
      <c r="N17" t="s">
        <v>50</v>
      </c>
      <c r="O17" t="s">
        <v>16</v>
      </c>
    </row>
    <row r="18" spans="1:15" x14ac:dyDescent="0.25">
      <c r="B18">
        <v>200</v>
      </c>
      <c r="C18">
        <v>30</v>
      </c>
      <c r="E18">
        <f>'Calibration Data'!C4-C18</f>
        <v>113</v>
      </c>
      <c r="L18">
        <v>80</v>
      </c>
      <c r="N18">
        <f>AVERAGE(J10:N10,J2:N2)</f>
        <v>119</v>
      </c>
      <c r="O18">
        <f>STDEV(J10:N10,J2:N2)/SQRT(10)</f>
        <v>1.4907119849998598</v>
      </c>
    </row>
    <row r="19" spans="1:15" x14ac:dyDescent="0.25">
      <c r="B19">
        <v>400</v>
      </c>
      <c r="C19">
        <v>20</v>
      </c>
      <c r="E19">
        <f>'Calibration Data'!C5-C19</f>
        <v>130</v>
      </c>
      <c r="L19">
        <v>100</v>
      </c>
      <c r="N19">
        <f t="shared" ref="N19:N22" si="2">AVERAGE(J11:N11,J3:N3)</f>
        <v>109</v>
      </c>
      <c r="O19">
        <f t="shared" ref="O19:O22" si="3">STDEV(J11:N11,J3:N3)/SQRT(10)</f>
        <v>1.4907119849998598</v>
      </c>
    </row>
    <row r="20" spans="1:15" x14ac:dyDescent="0.25">
      <c r="B20">
        <v>800</v>
      </c>
      <c r="C20">
        <v>25</v>
      </c>
      <c r="E20">
        <f>'Calibration Data'!C6-C20</f>
        <v>123</v>
      </c>
      <c r="L20">
        <v>200</v>
      </c>
      <c r="N20">
        <f t="shared" si="2"/>
        <v>111.5</v>
      </c>
      <c r="O20">
        <f t="shared" si="3"/>
        <v>0.76376261582597327</v>
      </c>
    </row>
    <row r="21" spans="1:15" x14ac:dyDescent="0.25">
      <c r="L21">
        <v>400</v>
      </c>
      <c r="N21">
        <f t="shared" si="2"/>
        <v>128</v>
      </c>
      <c r="O21">
        <f t="shared" si="3"/>
        <v>1.3333333333333333</v>
      </c>
    </row>
    <row r="22" spans="1:15" x14ac:dyDescent="0.25">
      <c r="A22" t="s">
        <v>39</v>
      </c>
      <c r="L22">
        <v>800</v>
      </c>
      <c r="N22">
        <f t="shared" si="2"/>
        <v>126.5</v>
      </c>
      <c r="O22">
        <f t="shared" si="3"/>
        <v>1.6749792701868151</v>
      </c>
    </row>
    <row r="23" spans="1:15" x14ac:dyDescent="0.25">
      <c r="A23" t="s">
        <v>44</v>
      </c>
      <c r="B23">
        <v>80</v>
      </c>
      <c r="C23">
        <v>15</v>
      </c>
      <c r="E23">
        <f>'Calibration Data'!C2-C23</f>
        <v>119</v>
      </c>
    </row>
    <row r="24" spans="1:15" x14ac:dyDescent="0.25">
      <c r="B24">
        <v>100</v>
      </c>
      <c r="C24">
        <v>25</v>
      </c>
      <c r="E24">
        <f>'Calibration Data'!C3-C24</f>
        <v>114</v>
      </c>
    </row>
    <row r="25" spans="1:15" x14ac:dyDescent="0.25">
      <c r="B25">
        <v>200</v>
      </c>
      <c r="C25">
        <v>30</v>
      </c>
      <c r="E25">
        <f>'Calibration Data'!C4-C25</f>
        <v>113</v>
      </c>
    </row>
    <row r="26" spans="1:15" x14ac:dyDescent="0.25">
      <c r="B26">
        <v>400</v>
      </c>
      <c r="C26">
        <v>25</v>
      </c>
      <c r="E26">
        <f>'Calibration Data'!C5-C26</f>
        <v>125</v>
      </c>
    </row>
    <row r="27" spans="1:15" x14ac:dyDescent="0.25">
      <c r="B27">
        <v>800</v>
      </c>
      <c r="C27">
        <v>25</v>
      </c>
      <c r="E27">
        <f>'Calibration Data'!C6-C27</f>
        <v>123</v>
      </c>
    </row>
    <row r="29" spans="1:15" x14ac:dyDescent="0.25">
      <c r="A29" t="s">
        <v>40</v>
      </c>
    </row>
    <row r="30" spans="1:15" x14ac:dyDescent="0.25">
      <c r="A30" t="s">
        <v>45</v>
      </c>
      <c r="B30">
        <v>80</v>
      </c>
      <c r="C30">
        <v>15</v>
      </c>
      <c r="E30">
        <f>'Calibration Data'!C2-C30</f>
        <v>119</v>
      </c>
    </row>
    <row r="31" spans="1:15" x14ac:dyDescent="0.25">
      <c r="B31">
        <v>100</v>
      </c>
      <c r="C31">
        <v>25</v>
      </c>
      <c r="E31">
        <f>'Calibration Data'!C3-C31</f>
        <v>114</v>
      </c>
    </row>
    <row r="32" spans="1:15" x14ac:dyDescent="0.25">
      <c r="B32">
        <v>200</v>
      </c>
      <c r="C32">
        <v>30</v>
      </c>
      <c r="E32">
        <f>'Calibration Data'!C4-C32</f>
        <v>113</v>
      </c>
    </row>
    <row r="33" spans="2:5" x14ac:dyDescent="0.25">
      <c r="B33">
        <v>400</v>
      </c>
      <c r="C33">
        <v>20</v>
      </c>
      <c r="E33">
        <f>'Calibration Data'!C5-C33</f>
        <v>130</v>
      </c>
    </row>
    <row r="34" spans="2:5" x14ac:dyDescent="0.25">
      <c r="B34">
        <v>800</v>
      </c>
      <c r="C34">
        <v>20</v>
      </c>
      <c r="E34">
        <f>'Calibration Data'!C6-C34</f>
        <v>128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Calibration Data</vt:lpstr>
      <vt:lpstr>WB003 High Temp High CO2</vt:lpstr>
      <vt:lpstr>WB023 High Temp High CO2</vt:lpstr>
      <vt:lpstr>WB004 High Temp Low CO2</vt:lpstr>
      <vt:lpstr>WB022 High Temp Low CO2</vt:lpstr>
    </vt:vector>
  </TitlesOfParts>
  <Company>The University of Auckland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 Radford</dc:creator>
  <cp:lastModifiedBy>Craig Radford</cp:lastModifiedBy>
  <dcterms:created xsi:type="dcterms:W3CDTF">2018-02-20T01:16:34Z</dcterms:created>
  <dcterms:modified xsi:type="dcterms:W3CDTF">2020-10-08T20:08:37Z</dcterms:modified>
</cp:coreProperties>
</file>